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255\CR 53\2016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84" r:id="rId2"/>
    <sheet name="G-3" sheetId="4686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2" i="4689" l="1"/>
  <c r="P20" i="4688" s="1"/>
  <c r="J25" i="4689"/>
  <c r="J43" i="4689"/>
  <c r="AF30" i="4688" s="1"/>
  <c r="J40" i="4689"/>
  <c r="P30" i="4688" s="1"/>
  <c r="J32" i="4689"/>
  <c r="J28" i="4689"/>
  <c r="J26" i="4689"/>
  <c r="J20" i="4689"/>
  <c r="G20" i="4688" s="1"/>
  <c r="J16" i="4689"/>
  <c r="AF15" i="4688" s="1"/>
  <c r="J14" i="4689"/>
  <c r="J13" i="4689"/>
  <c r="P15" i="4688" s="1"/>
  <c r="J10" i="4689"/>
  <c r="D15" i="4688" s="1"/>
  <c r="AL29" i="4688"/>
  <c r="BZ19" i="4688" s="1"/>
  <c r="AO24" i="4688"/>
  <c r="CC20" i="4688" s="1"/>
  <c r="AM24" i="4688"/>
  <c r="CA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AN24" i="4688"/>
  <c r="CB20" i="4688" s="1"/>
  <c r="AN29" i="4688"/>
  <c r="CB19" i="4688" s="1"/>
  <c r="T17" i="468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U20" i="4688"/>
  <c r="J19" i="4689"/>
  <c r="J21" i="4689"/>
  <c r="J18" i="4689"/>
  <c r="J17" i="4689"/>
  <c r="U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G31" i="4688"/>
  <c r="D31" i="4688"/>
  <c r="Z31" i="4688"/>
  <c r="U31" i="4688"/>
  <c r="P31" i="4688"/>
  <c r="AK21" i="4688"/>
  <c r="AO21" i="4688"/>
  <c r="AF21" i="4688"/>
  <c r="G21" i="4688"/>
  <c r="J21" i="4688"/>
  <c r="D21" i="4688"/>
  <c r="U21" i="4688"/>
  <c r="P21" i="4688"/>
  <c r="Z21" i="4688"/>
  <c r="AO26" i="4688"/>
  <c r="AF26" i="4688"/>
  <c r="AK26" i="4688"/>
  <c r="J26" i="4688"/>
  <c r="D26" i="4688"/>
  <c r="G26" i="4688"/>
  <c r="Z26" i="4688"/>
  <c r="U26" i="4688"/>
  <c r="P26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<sst xmlns="http://schemas.openxmlformats.org/spreadsheetml/2006/main" count="789" uniqueCount="153">
  <si>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</si>
  <si>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</si>
  <si>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</si>
  <si>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</si>
  <si>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</si>
  <si>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</si>
  <si>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</si>
  <si>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</si>
  <si>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</si>
  <si>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</si>
  <si>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</si>
  <si>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</si>
  <si>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</si>
  <si>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</si>
  <si>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</si>
  <si>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</si>
  <si>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</si>
  <si>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</si>
  <si>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</si>
  <si>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</si>
  <si>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</si>
  <si>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</si>
  <si>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</si>
  <si>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</si>
  <si>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</si>
  <si>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</si>
  <si>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</si>
  <si>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</si>
  <si>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</si>
  <si>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</si>
  <si>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</si>
  <si>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</si>
  <si>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</si>
  <si>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</si>
  <si>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</si>
  <si>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</si>
  <si>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</si>
  <si>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</si>
  <si>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</si>
  <si>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</si>
  <si>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</si>
  <si>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</si>
  <si>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</si>
  <si>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</si>
  <si>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</si>
  <si>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</si>
  <si>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</si>
  <si>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</si>
  <si>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</si>
  <si>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</si>
  <si>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</si>
  <si>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</si>
  <si>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</si>
  <si>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</si>
  <si>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</si>
  <si>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</si>
  <si>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</si>
  <si>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</si>
  <si>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</si>
  <si>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</si>
  <si>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</si>
  <si>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</si>
  <si>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</si>
  <si>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</si>
  <si>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</si>
  <si>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</si>
  <si>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</si>
  <si>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</si>
  <si>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</si>
  <si>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</si>
  <si>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</si>
  <si>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</si>
  <si>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</si>
  <si>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</si>
  <si>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</si>
  <si>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</si>
  <si>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</si>
  <si>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</si>
  <si>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</si>
  <si>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</si>
  <si>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</si>
  <si>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</si>
  <si>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</si>
  <si>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</si>
  <si>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</si>
  <si>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</si>
  <si>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</si>
  <si>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</si>
  <si>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</si>
  <si>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</si>
  <si>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</si>
  <si>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</si>
  <si>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</si>
  <si>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</si>
  <si>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</si>
  <si>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</si>
  <si>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</si>
  <si>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</si>
  <si>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</si>
  <si>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</si>
  <si>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</si>
  <si>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</si>
  <si>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</si>
  <si>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</si>
  <si>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</si>
  <si>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</si>
  <si>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</si>
  <si>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</si>
  <si>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</si>
  <si>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</si>
  <si>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</si>
  <si>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</si>
  <si>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</si>
  <si>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</si>
  <si>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</si>
  <si>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</si>
  <si>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</si>
  <si>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</si>
  <si>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</si>
  <si>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</si>
  <si>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</si>
  <si>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</si>
  <si>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</si>
  <si>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</si>
  <si>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</si>
  <si>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</si>
  <si>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</si>
  <si>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</si>
  <si>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</si>
  <si>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</si>
  <si>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</si>
  <si>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</si>
  <si>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</si>
  <si>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</si>
  <si>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</si>
  <si>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</si>
  <si>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</si>
  <si>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</si>
  <si>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</si>
  <si>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</si>
  <si>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</si>
  <si>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</si>
  <si>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</si>
  <si>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</si>
  <si>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</si>
  <si>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</si>
  <si>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</si>
  <si>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JHONNYS NAVARRO</t>
  </si>
  <si>
    <t xml:space="preserve">VOL MAX </t>
  </si>
  <si>
    <t xml:space="preserve">7:30 - 8:30 </t>
  </si>
  <si>
    <t>JULIO VASQUEZ</t>
  </si>
  <si>
    <t>CALLE 74  X CARRERA 53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</si>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</sst>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325672"/>
        <c:axId val="186326064"/>
      </c:barChart>
      <c:catAx>
        <c:axId val="186325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32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32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325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242.5</c:v>
                </c:pt>
                <c:pt idx="1">
                  <c:v>284.5</c:v>
                </c:pt>
                <c:pt idx="2">
                  <c:v>282</c:v>
                </c:pt>
                <c:pt idx="3">
                  <c:v>294.5</c:v>
                </c:pt>
                <c:pt idx="4">
                  <c:v>254</c:v>
                </c:pt>
                <c:pt idx="5">
                  <c:v>275.5</c:v>
                </c:pt>
                <c:pt idx="6">
                  <c:v>290.5</c:v>
                </c:pt>
                <c:pt idx="7">
                  <c:v>279</c:v>
                </c:pt>
                <c:pt idx="8">
                  <c:v>265</c:v>
                </c:pt>
                <c:pt idx="9">
                  <c:v>229.5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42896"/>
        <c:axId val="187543288"/>
      </c:barChart>
      <c:catAx>
        <c:axId val="18754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4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4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4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312.5</c:v>
                </c:pt>
                <c:pt idx="1">
                  <c:v>297.5</c:v>
                </c:pt>
                <c:pt idx="2">
                  <c:v>311.5</c:v>
                </c:pt>
                <c:pt idx="3">
                  <c:v>302</c:v>
                </c:pt>
                <c:pt idx="4">
                  <c:v>264.5</c:v>
                </c:pt>
                <c:pt idx="5">
                  <c:v>288.5</c:v>
                </c:pt>
                <c:pt idx="6">
                  <c:v>255</c:v>
                </c:pt>
                <c:pt idx="7">
                  <c:v>285.5</c:v>
                </c:pt>
                <c:pt idx="8">
                  <c:v>305</c:v>
                </c:pt>
                <c:pt idx="9">
                  <c:v>242</c:v>
                </c:pt>
                <c:pt idx="10">
                  <c:v>244.5</c:v>
                </c:pt>
                <c:pt idx="11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44072"/>
        <c:axId val="187544464"/>
      </c:barChart>
      <c:catAx>
        <c:axId val="18754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4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4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4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258</c:v>
                </c:pt>
                <c:pt idx="1">
                  <c:v>269</c:v>
                </c:pt>
                <c:pt idx="2">
                  <c:v>282.5</c:v>
                </c:pt>
                <c:pt idx="3">
                  <c:v>233.5</c:v>
                </c:pt>
                <c:pt idx="4">
                  <c:v>322</c:v>
                </c:pt>
                <c:pt idx="5">
                  <c:v>337</c:v>
                </c:pt>
                <c:pt idx="6">
                  <c:v>303.5</c:v>
                </c:pt>
                <c:pt idx="7">
                  <c:v>268.5</c:v>
                </c:pt>
                <c:pt idx="8">
                  <c:v>283.5</c:v>
                </c:pt>
                <c:pt idx="9">
                  <c:v>241.5</c:v>
                </c:pt>
                <c:pt idx="10">
                  <c:v>212</c:v>
                </c:pt>
                <c:pt idx="11">
                  <c:v>200.5</c:v>
                </c:pt>
                <c:pt idx="12">
                  <c:v>268</c:v>
                </c:pt>
                <c:pt idx="13">
                  <c:v>306</c:v>
                </c:pt>
                <c:pt idx="14">
                  <c:v>267.5</c:v>
                </c:pt>
                <c:pt idx="15">
                  <c:v>296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340880"/>
        <c:axId val="389341272"/>
      </c:barChart>
      <c:catAx>
        <c:axId val="38934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34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34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560.5</c:v>
                </c:pt>
                <c:pt idx="1">
                  <c:v>615</c:v>
                </c:pt>
                <c:pt idx="2">
                  <c:v>631.5</c:v>
                </c:pt>
                <c:pt idx="3">
                  <c:v>632.5</c:v>
                </c:pt>
                <c:pt idx="4">
                  <c:v>568.5</c:v>
                </c:pt>
                <c:pt idx="5">
                  <c:v>571.5</c:v>
                </c:pt>
                <c:pt idx="6">
                  <c:v>553</c:v>
                </c:pt>
                <c:pt idx="7">
                  <c:v>544</c:v>
                </c:pt>
                <c:pt idx="8">
                  <c:v>556.5</c:v>
                </c:pt>
                <c:pt idx="9">
                  <c:v>499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342056"/>
        <c:axId val="389342448"/>
      </c:barChart>
      <c:catAx>
        <c:axId val="38934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34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342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601</c:v>
                </c:pt>
                <c:pt idx="1">
                  <c:v>597.5</c:v>
                </c:pt>
                <c:pt idx="2">
                  <c:v>591.5</c:v>
                </c:pt>
                <c:pt idx="3">
                  <c:v>569</c:v>
                </c:pt>
                <c:pt idx="4">
                  <c:v>541</c:v>
                </c:pt>
                <c:pt idx="5">
                  <c:v>537</c:v>
                </c:pt>
                <c:pt idx="6">
                  <c:v>529.5</c:v>
                </c:pt>
                <c:pt idx="7">
                  <c:v>572</c:v>
                </c:pt>
                <c:pt idx="8">
                  <c:v>603</c:v>
                </c:pt>
                <c:pt idx="9">
                  <c:v>505</c:v>
                </c:pt>
                <c:pt idx="10">
                  <c:v>483.5</c:v>
                </c:pt>
                <c:pt idx="11">
                  <c:v>501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343232"/>
        <c:axId val="389343624"/>
      </c:barChart>
      <c:catAx>
        <c:axId val="38934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34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343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34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539.5</c:v>
                </c:pt>
                <c:pt idx="1">
                  <c:v>562</c:v>
                </c:pt>
                <c:pt idx="2">
                  <c:v>590</c:v>
                </c:pt>
                <c:pt idx="3">
                  <c:v>490.5</c:v>
                </c:pt>
                <c:pt idx="4">
                  <c:v>605.5</c:v>
                </c:pt>
                <c:pt idx="5">
                  <c:v>642</c:v>
                </c:pt>
                <c:pt idx="6">
                  <c:v>598.5</c:v>
                </c:pt>
                <c:pt idx="7">
                  <c:v>537.5</c:v>
                </c:pt>
                <c:pt idx="8">
                  <c:v>566</c:v>
                </c:pt>
                <c:pt idx="9">
                  <c:v>537.5</c:v>
                </c:pt>
                <c:pt idx="10">
                  <c:v>469.5</c:v>
                </c:pt>
                <c:pt idx="11">
                  <c:v>477.5</c:v>
                </c:pt>
                <c:pt idx="12">
                  <c:v>591</c:v>
                </c:pt>
                <c:pt idx="13">
                  <c:v>619.5</c:v>
                </c:pt>
                <c:pt idx="14">
                  <c:v>594.5</c:v>
                </c:pt>
                <c:pt idx="15">
                  <c:v>600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344408"/>
        <c:axId val="389529336"/>
      </c:barChart>
      <c:catAx>
        <c:axId val="389344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2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29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344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1336</c:v>
                </c:pt>
                <c:pt idx="4">
                  <c:v>1332.5</c:v>
                </c:pt>
                <c:pt idx="5">
                  <c:v>1298</c:v>
                </c:pt>
                <c:pt idx="6">
                  <c:v>1211</c:v>
                </c:pt>
                <c:pt idx="7">
                  <c:v>1138</c:v>
                </c:pt>
                <c:pt idx="8">
                  <c:v>1115</c:v>
                </c:pt>
                <c:pt idx="9">
                  <c:v>1088.5</c:v>
                </c:pt>
                <c:pt idx="13">
                  <c:v>1139</c:v>
                </c:pt>
                <c:pt idx="14">
                  <c:v>1141</c:v>
                </c:pt>
                <c:pt idx="15">
                  <c:v>1153</c:v>
                </c:pt>
                <c:pt idx="16">
                  <c:v>1140.5</c:v>
                </c:pt>
                <c:pt idx="17">
                  <c:v>1152.5</c:v>
                </c:pt>
                <c:pt idx="18">
                  <c:v>1151.5</c:v>
                </c:pt>
                <c:pt idx="19">
                  <c:v>1142.5</c:v>
                </c:pt>
                <c:pt idx="20">
                  <c:v>1105</c:v>
                </c:pt>
                <c:pt idx="21">
                  <c:v>1113</c:v>
                </c:pt>
                <c:pt idx="22">
                  <c:v>1153.5</c:v>
                </c:pt>
                <c:pt idx="23">
                  <c:v>1171</c:v>
                </c:pt>
                <c:pt idx="24">
                  <c:v>1240.5</c:v>
                </c:pt>
                <c:pt idx="25">
                  <c:v>1267.5</c:v>
                </c:pt>
                <c:pt idx="29">
                  <c:v>1135.5</c:v>
                </c:pt>
                <c:pt idx="30">
                  <c:v>1123.5</c:v>
                </c:pt>
                <c:pt idx="31">
                  <c:v>1072</c:v>
                </c:pt>
                <c:pt idx="32">
                  <c:v>1066.5</c:v>
                </c:pt>
                <c:pt idx="33">
                  <c:v>1086</c:v>
                </c:pt>
                <c:pt idx="34">
                  <c:v>1107.5</c:v>
                </c:pt>
                <c:pt idx="35">
                  <c:v>1122</c:v>
                </c:pt>
                <c:pt idx="36">
                  <c:v>1086.5</c:v>
                </c:pt>
                <c:pt idx="37">
                  <c:v>1035.5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1103.5</c:v>
                </c:pt>
                <c:pt idx="4">
                  <c:v>1115</c:v>
                </c:pt>
                <c:pt idx="5">
                  <c:v>1106</c:v>
                </c:pt>
                <c:pt idx="6">
                  <c:v>1114.5</c:v>
                </c:pt>
                <c:pt idx="7">
                  <c:v>1099</c:v>
                </c:pt>
                <c:pt idx="8">
                  <c:v>1110</c:v>
                </c:pt>
                <c:pt idx="9">
                  <c:v>1064</c:v>
                </c:pt>
                <c:pt idx="13">
                  <c:v>1043</c:v>
                </c:pt>
                <c:pt idx="14">
                  <c:v>1107</c:v>
                </c:pt>
                <c:pt idx="15">
                  <c:v>1175</c:v>
                </c:pt>
                <c:pt idx="16">
                  <c:v>1196</c:v>
                </c:pt>
                <c:pt idx="17">
                  <c:v>1231</c:v>
                </c:pt>
                <c:pt idx="18">
                  <c:v>1192.5</c:v>
                </c:pt>
                <c:pt idx="19">
                  <c:v>1097</c:v>
                </c:pt>
                <c:pt idx="20">
                  <c:v>1005.5</c:v>
                </c:pt>
                <c:pt idx="21">
                  <c:v>937.5</c:v>
                </c:pt>
                <c:pt idx="22">
                  <c:v>922</c:v>
                </c:pt>
                <c:pt idx="23">
                  <c:v>986.5</c:v>
                </c:pt>
                <c:pt idx="24">
                  <c:v>1042</c:v>
                </c:pt>
                <c:pt idx="25">
                  <c:v>1137.5</c:v>
                </c:pt>
                <c:pt idx="29">
                  <c:v>1223.5</c:v>
                </c:pt>
                <c:pt idx="30">
                  <c:v>1175.5</c:v>
                </c:pt>
                <c:pt idx="31">
                  <c:v>1166.5</c:v>
                </c:pt>
                <c:pt idx="32">
                  <c:v>1110</c:v>
                </c:pt>
                <c:pt idx="33">
                  <c:v>1093.5</c:v>
                </c:pt>
                <c:pt idx="34">
                  <c:v>1134</c:v>
                </c:pt>
                <c:pt idx="35">
                  <c:v>1087.5</c:v>
                </c:pt>
                <c:pt idx="36">
                  <c:v>1077</c:v>
                </c:pt>
                <c:pt idx="37">
                  <c:v>1057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2439.5</c:v>
                </c:pt>
                <c:pt idx="4">
                  <c:v>2447.5</c:v>
                </c:pt>
                <c:pt idx="5">
                  <c:v>2404</c:v>
                </c:pt>
                <c:pt idx="6">
                  <c:v>2325.5</c:v>
                </c:pt>
                <c:pt idx="7">
                  <c:v>2237</c:v>
                </c:pt>
                <c:pt idx="8">
                  <c:v>2225</c:v>
                </c:pt>
                <c:pt idx="9">
                  <c:v>2152.5</c:v>
                </c:pt>
                <c:pt idx="13">
                  <c:v>2182</c:v>
                </c:pt>
                <c:pt idx="14">
                  <c:v>2248</c:v>
                </c:pt>
                <c:pt idx="15">
                  <c:v>2328</c:v>
                </c:pt>
                <c:pt idx="16">
                  <c:v>2336.5</c:v>
                </c:pt>
                <c:pt idx="17">
                  <c:v>2383.5</c:v>
                </c:pt>
                <c:pt idx="18">
                  <c:v>2344</c:v>
                </c:pt>
                <c:pt idx="19">
                  <c:v>2239.5</c:v>
                </c:pt>
                <c:pt idx="20">
                  <c:v>2110.5</c:v>
                </c:pt>
                <c:pt idx="21">
                  <c:v>2050.5</c:v>
                </c:pt>
                <c:pt idx="22">
                  <c:v>2075.5</c:v>
                </c:pt>
                <c:pt idx="23">
                  <c:v>2157.5</c:v>
                </c:pt>
                <c:pt idx="24">
                  <c:v>2282.5</c:v>
                </c:pt>
                <c:pt idx="25">
                  <c:v>2405</c:v>
                </c:pt>
                <c:pt idx="29">
                  <c:v>2359</c:v>
                </c:pt>
                <c:pt idx="30">
                  <c:v>2299</c:v>
                </c:pt>
                <c:pt idx="31">
                  <c:v>2238.5</c:v>
                </c:pt>
                <c:pt idx="32">
                  <c:v>2176.5</c:v>
                </c:pt>
                <c:pt idx="33">
                  <c:v>2179.5</c:v>
                </c:pt>
                <c:pt idx="34">
                  <c:v>2241.5</c:v>
                </c:pt>
                <c:pt idx="35">
                  <c:v>2209.5</c:v>
                </c:pt>
                <c:pt idx="36">
                  <c:v>2163.5</c:v>
                </c:pt>
                <c:pt idx="37">
                  <c:v>2092.5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530120"/>
        <c:axId val="389530512"/>
      </c:lineChart>
      <c:catAx>
        <c:axId val="3895301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953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305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95301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73840"/>
        <c:axId val="186974232"/>
      </c:barChart>
      <c:catAx>
        <c:axId val="18697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7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7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7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75016"/>
        <c:axId val="186975408"/>
      </c:barChart>
      <c:catAx>
        <c:axId val="18697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7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7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75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318</c:v>
                </c:pt>
                <c:pt idx="1">
                  <c:v>330.5</c:v>
                </c:pt>
                <c:pt idx="2">
                  <c:v>349.5</c:v>
                </c:pt>
                <c:pt idx="3">
                  <c:v>338</c:v>
                </c:pt>
                <c:pt idx="4">
                  <c:v>314.5</c:v>
                </c:pt>
                <c:pt idx="5">
                  <c:v>296</c:v>
                </c:pt>
                <c:pt idx="6">
                  <c:v>262.5</c:v>
                </c:pt>
                <c:pt idx="7">
                  <c:v>265</c:v>
                </c:pt>
                <c:pt idx="8">
                  <c:v>291.5</c:v>
                </c:pt>
                <c:pt idx="9">
                  <c:v>269.5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76192"/>
        <c:axId val="186976584"/>
      </c:barChart>
      <c:catAx>
        <c:axId val="1869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76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76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288.5</c:v>
                </c:pt>
                <c:pt idx="1">
                  <c:v>300</c:v>
                </c:pt>
                <c:pt idx="2">
                  <c:v>280</c:v>
                </c:pt>
                <c:pt idx="3">
                  <c:v>267</c:v>
                </c:pt>
                <c:pt idx="4">
                  <c:v>276.5</c:v>
                </c:pt>
                <c:pt idx="5">
                  <c:v>248.5</c:v>
                </c:pt>
                <c:pt idx="6">
                  <c:v>274.5</c:v>
                </c:pt>
                <c:pt idx="7">
                  <c:v>286.5</c:v>
                </c:pt>
                <c:pt idx="8">
                  <c:v>298</c:v>
                </c:pt>
                <c:pt idx="9">
                  <c:v>263</c:v>
                </c:pt>
                <c:pt idx="10">
                  <c:v>239</c:v>
                </c:pt>
                <c:pt idx="11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77368"/>
        <c:axId val="187268848"/>
      </c:barChart>
      <c:catAx>
        <c:axId val="18697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6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6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7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281.5</c:v>
                </c:pt>
                <c:pt idx="1">
                  <c:v>293</c:v>
                </c:pt>
                <c:pt idx="2">
                  <c:v>307.5</c:v>
                </c:pt>
                <c:pt idx="3">
                  <c:v>257</c:v>
                </c:pt>
                <c:pt idx="4">
                  <c:v>283.5</c:v>
                </c:pt>
                <c:pt idx="5">
                  <c:v>305</c:v>
                </c:pt>
                <c:pt idx="6">
                  <c:v>295</c:v>
                </c:pt>
                <c:pt idx="7">
                  <c:v>269</c:v>
                </c:pt>
                <c:pt idx="8">
                  <c:v>282.5</c:v>
                </c:pt>
                <c:pt idx="9">
                  <c:v>296</c:v>
                </c:pt>
                <c:pt idx="10">
                  <c:v>257.5</c:v>
                </c:pt>
                <c:pt idx="11">
                  <c:v>277</c:v>
                </c:pt>
                <c:pt idx="12">
                  <c:v>323</c:v>
                </c:pt>
                <c:pt idx="13">
                  <c:v>313.5</c:v>
                </c:pt>
                <c:pt idx="14">
                  <c:v>327</c:v>
                </c:pt>
                <c:pt idx="15">
                  <c:v>304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269632"/>
        <c:axId val="187270024"/>
      </c:barChart>
      <c:catAx>
        <c:axId val="18726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70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70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6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270808"/>
        <c:axId val="187271200"/>
      </c:barChart>
      <c:catAx>
        <c:axId val="18727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7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7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70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271984"/>
        <c:axId val="187272376"/>
      </c:barChart>
      <c:catAx>
        <c:axId val="18727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7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7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7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541720"/>
        <c:axId val="187542112"/>
      </c:barChart>
      <c:catAx>
        <c:axId val="187541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4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54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541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1"/>
          <a:ext cx="2302538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selection activeCell="W10" sqref="W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9" t="s">
        <v>56</v>
      </c>
      <c r="B5" s="169"/>
      <c r="C5" s="169"/>
      <c r="D5" s="179" t="s">
        <v>151</v>
      </c>
      <c r="E5" s="179"/>
      <c r="F5" s="179"/>
      <c r="G5" s="179"/>
      <c r="H5" s="179"/>
      <c r="I5" s="169" t="s">
        <v>53</v>
      </c>
      <c r="J5" s="169"/>
      <c r="K5" s="169"/>
      <c r="L5" s="180">
        <v>1255</v>
      </c>
      <c r="M5" s="180"/>
      <c r="N5" s="180"/>
      <c r="O5" s="12"/>
      <c r="P5" s="169" t="s">
        <v>57</v>
      </c>
      <c r="Q5" s="169"/>
      <c r="R5" s="169"/>
      <c r="S5" s="178" t="s">
        <v>63</v>
      </c>
      <c r="T5" s="178"/>
      <c r="U5" s="178"/>
    </row>
    <row r="6" spans="1:21" ht="12.75" customHeight="1" x14ac:dyDescent="0.2">
      <c r="A6" s="169" t="s">
        <v>55</v>
      </c>
      <c r="B6" s="169"/>
      <c r="C6" s="169"/>
      <c r="D6" s="176"/>
      <c r="E6" s="176"/>
      <c r="F6" s="176"/>
      <c r="G6" s="176"/>
      <c r="H6" s="176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v>42403</v>
      </c>
      <c r="T6" s="174"/>
      <c r="U6" s="174"/>
    </row>
    <row r="7" spans="1:21" ht="11.2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1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7"/>
    </row>
    <row r="10" spans="1:21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0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0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0</v>
      </c>
    </row>
    <row r="24" spans="1:21" ht="15" customHeight="1" x14ac:dyDescent="0.2">
      <c r="A24" s="187"/>
      <c r="B24" s="188"/>
      <c r="C24" s="82" t="s">
        <v>73</v>
      </c>
      <c r="D24" s="86"/>
      <c r="E24" s="86"/>
      <c r="F24" s="87" t="s">
        <v>79</v>
      </c>
      <c r="G24" s="88"/>
      <c r="H24" s="187"/>
      <c r="I24" s="188"/>
      <c r="J24" s="82" t="s">
        <v>73</v>
      </c>
      <c r="K24" s="86"/>
      <c r="L24" s="86"/>
      <c r="M24" s="87" t="s">
        <v>67</v>
      </c>
      <c r="N24" s="88"/>
      <c r="O24" s="187"/>
      <c r="P24" s="188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W18" sqref="W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74  X CARRERA 53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1255</v>
      </c>
      <c r="M5" s="180"/>
      <c r="N5" s="180"/>
      <c r="O5" s="12"/>
      <c r="P5" s="169" t="s">
        <v>57</v>
      </c>
      <c r="Q5" s="169"/>
      <c r="R5" s="169"/>
      <c r="S5" s="178" t="s">
        <v>61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95" t="s">
        <v>147</v>
      </c>
      <c r="E6" s="195"/>
      <c r="F6" s="195"/>
      <c r="G6" s="195"/>
      <c r="H6" s="195"/>
      <c r="I6" s="169" t="s">
        <v>59</v>
      </c>
      <c r="J6" s="169"/>
      <c r="K6" s="169"/>
      <c r="L6" s="181">
        <v>2</v>
      </c>
      <c r="M6" s="181"/>
      <c r="N6" s="181"/>
      <c r="O6" s="42"/>
      <c r="P6" s="169" t="s">
        <v>58</v>
      </c>
      <c r="Q6" s="169"/>
      <c r="R6" s="169"/>
      <c r="S6" s="174">
        <v>42403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108</v>
      </c>
      <c r="C10" s="46">
        <v>240</v>
      </c>
      <c r="D10" s="46">
        <v>7</v>
      </c>
      <c r="E10" s="46">
        <v>4</v>
      </c>
      <c r="F10" s="6">
        <f t="shared" ref="F10:F22" si="0">B10*0.5+C10*1+D10*2+E10*2.5</f>
        <v>318</v>
      </c>
      <c r="G10" s="2"/>
      <c r="H10" s="19" t="s">
        <v>4</v>
      </c>
      <c r="I10" s="46">
        <v>6</v>
      </c>
      <c r="J10" s="46">
        <v>241</v>
      </c>
      <c r="K10" s="46">
        <v>4</v>
      </c>
      <c r="L10" s="46">
        <v>2</v>
      </c>
      <c r="M10" s="6">
        <f t="shared" ref="M10:M22" si="1">I10*0.5+J10*1+K10*2+L10*2.5</f>
        <v>257</v>
      </c>
      <c r="N10" s="9">
        <f>F20+F21+F22+M10</f>
        <v>1139</v>
      </c>
      <c r="O10" s="19" t="s">
        <v>43</v>
      </c>
      <c r="P10" s="46">
        <v>65</v>
      </c>
      <c r="Q10" s="46">
        <v>232</v>
      </c>
      <c r="R10" s="46">
        <v>7</v>
      </c>
      <c r="S10" s="46">
        <v>4</v>
      </c>
      <c r="T10" s="6">
        <f t="shared" ref="T10:T21" si="2">P10*0.5+Q10*1+R10*2+S10*2.5</f>
        <v>288.5</v>
      </c>
      <c r="U10" s="10"/>
      <c r="AB10" s="1"/>
    </row>
    <row r="11" spans="1:28" ht="24" customHeight="1" x14ac:dyDescent="0.2">
      <c r="A11" s="18" t="s">
        <v>14</v>
      </c>
      <c r="B11" s="46">
        <v>111</v>
      </c>
      <c r="C11" s="46">
        <v>252</v>
      </c>
      <c r="D11" s="46">
        <v>9</v>
      </c>
      <c r="E11" s="46">
        <v>2</v>
      </c>
      <c r="F11" s="6">
        <f t="shared" si="0"/>
        <v>330.5</v>
      </c>
      <c r="G11" s="2"/>
      <c r="H11" s="19" t="s">
        <v>5</v>
      </c>
      <c r="I11" s="46">
        <v>77</v>
      </c>
      <c r="J11" s="46">
        <v>230</v>
      </c>
      <c r="K11" s="46">
        <v>5</v>
      </c>
      <c r="L11" s="46">
        <v>2</v>
      </c>
      <c r="M11" s="6">
        <f t="shared" si="1"/>
        <v>283.5</v>
      </c>
      <c r="N11" s="9">
        <f>F21+F22+M10+M11</f>
        <v>1141</v>
      </c>
      <c r="O11" s="19" t="s">
        <v>44</v>
      </c>
      <c r="P11" s="46">
        <v>72</v>
      </c>
      <c r="Q11" s="46">
        <v>239</v>
      </c>
      <c r="R11" s="46">
        <v>10</v>
      </c>
      <c r="S11" s="46">
        <v>2</v>
      </c>
      <c r="T11" s="6">
        <f t="shared" si="2"/>
        <v>300</v>
      </c>
      <c r="U11" s="2"/>
      <c r="AB11" s="1"/>
    </row>
    <row r="12" spans="1:28" ht="24" customHeight="1" x14ac:dyDescent="0.2">
      <c r="A12" s="18" t="s">
        <v>17</v>
      </c>
      <c r="B12" s="46">
        <v>118</v>
      </c>
      <c r="C12" s="46">
        <v>273</v>
      </c>
      <c r="D12" s="46">
        <v>5</v>
      </c>
      <c r="E12" s="46">
        <v>3</v>
      </c>
      <c r="F12" s="6">
        <f t="shared" si="0"/>
        <v>349.5</v>
      </c>
      <c r="G12" s="2"/>
      <c r="H12" s="19" t="s">
        <v>6</v>
      </c>
      <c r="I12" s="46">
        <v>65</v>
      </c>
      <c r="J12" s="46">
        <v>253</v>
      </c>
      <c r="K12" s="46">
        <v>6</v>
      </c>
      <c r="L12" s="46">
        <v>3</v>
      </c>
      <c r="M12" s="6">
        <f t="shared" si="1"/>
        <v>305</v>
      </c>
      <c r="N12" s="2">
        <f>F22+M10+M11+M12</f>
        <v>1153</v>
      </c>
      <c r="O12" s="19" t="s">
        <v>32</v>
      </c>
      <c r="P12" s="46">
        <v>72</v>
      </c>
      <c r="Q12" s="46">
        <v>224</v>
      </c>
      <c r="R12" s="46">
        <v>5</v>
      </c>
      <c r="S12" s="46">
        <v>4</v>
      </c>
      <c r="T12" s="6">
        <f t="shared" si="2"/>
        <v>280</v>
      </c>
      <c r="U12" s="2"/>
      <c r="AB12" s="1"/>
    </row>
    <row r="13" spans="1:28" ht="24" customHeight="1" x14ac:dyDescent="0.2">
      <c r="A13" s="18" t="s">
        <v>19</v>
      </c>
      <c r="B13" s="46">
        <v>108</v>
      </c>
      <c r="C13" s="46">
        <v>265</v>
      </c>
      <c r="D13" s="46">
        <v>7</v>
      </c>
      <c r="E13" s="46">
        <v>2</v>
      </c>
      <c r="F13" s="6">
        <f t="shared" si="0"/>
        <v>338</v>
      </c>
      <c r="G13" s="2">
        <f t="shared" ref="G13:G19" si="3">F10+F11+F12+F13</f>
        <v>1336</v>
      </c>
      <c r="H13" s="19" t="s">
        <v>7</v>
      </c>
      <c r="I13" s="46">
        <v>56</v>
      </c>
      <c r="J13" s="46">
        <v>249</v>
      </c>
      <c r="K13" s="46">
        <v>4</v>
      </c>
      <c r="L13" s="46">
        <v>4</v>
      </c>
      <c r="M13" s="6">
        <f t="shared" si="1"/>
        <v>295</v>
      </c>
      <c r="N13" s="2">
        <f t="shared" ref="N13:N18" si="4">M10+M11+M12+M13</f>
        <v>1140.5</v>
      </c>
      <c r="O13" s="19" t="s">
        <v>33</v>
      </c>
      <c r="P13" s="46">
        <v>67</v>
      </c>
      <c r="Q13" s="46">
        <v>223</v>
      </c>
      <c r="R13" s="46">
        <v>4</v>
      </c>
      <c r="S13" s="46">
        <v>1</v>
      </c>
      <c r="T13" s="6">
        <f t="shared" si="2"/>
        <v>267</v>
      </c>
      <c r="U13" s="2">
        <f t="shared" ref="U13:U21" si="5">T10+T11+T12+T13</f>
        <v>1135.5</v>
      </c>
      <c r="AB13" s="81">
        <v>212.5</v>
      </c>
    </row>
    <row r="14" spans="1:28" ht="24" customHeight="1" x14ac:dyDescent="0.2">
      <c r="A14" s="18" t="s">
        <v>21</v>
      </c>
      <c r="B14" s="46">
        <v>89</v>
      </c>
      <c r="C14" s="46">
        <v>251</v>
      </c>
      <c r="D14" s="46">
        <v>7</v>
      </c>
      <c r="E14" s="46">
        <v>2</v>
      </c>
      <c r="F14" s="6">
        <f t="shared" si="0"/>
        <v>314.5</v>
      </c>
      <c r="G14" s="2">
        <f t="shared" si="3"/>
        <v>1332.5</v>
      </c>
      <c r="H14" s="19" t="s">
        <v>9</v>
      </c>
      <c r="I14" s="46">
        <v>50</v>
      </c>
      <c r="J14" s="46">
        <v>231</v>
      </c>
      <c r="K14" s="46">
        <v>4</v>
      </c>
      <c r="L14" s="46">
        <v>2</v>
      </c>
      <c r="M14" s="6">
        <f t="shared" si="1"/>
        <v>269</v>
      </c>
      <c r="N14" s="2">
        <f t="shared" si="4"/>
        <v>1152.5</v>
      </c>
      <c r="O14" s="19" t="s">
        <v>29</v>
      </c>
      <c r="P14" s="45">
        <v>65</v>
      </c>
      <c r="Q14" s="45">
        <v>210</v>
      </c>
      <c r="R14" s="45">
        <v>7</v>
      </c>
      <c r="S14" s="45">
        <v>8</v>
      </c>
      <c r="T14" s="6">
        <f t="shared" si="2"/>
        <v>276.5</v>
      </c>
      <c r="U14" s="2">
        <f t="shared" si="5"/>
        <v>1123.5</v>
      </c>
      <c r="AB14" s="81">
        <v>226</v>
      </c>
    </row>
    <row r="15" spans="1:28" ht="24" customHeight="1" x14ac:dyDescent="0.2">
      <c r="A15" s="18" t="s">
        <v>23</v>
      </c>
      <c r="B15" s="46">
        <v>70</v>
      </c>
      <c r="C15" s="46">
        <v>239</v>
      </c>
      <c r="D15" s="46">
        <v>6</v>
      </c>
      <c r="E15" s="46">
        <v>4</v>
      </c>
      <c r="F15" s="6">
        <f t="shared" si="0"/>
        <v>296</v>
      </c>
      <c r="G15" s="2">
        <f t="shared" si="3"/>
        <v>1298</v>
      </c>
      <c r="H15" s="19" t="s">
        <v>12</v>
      </c>
      <c r="I15" s="46">
        <v>65</v>
      </c>
      <c r="J15" s="46">
        <v>235</v>
      </c>
      <c r="K15" s="46">
        <v>5</v>
      </c>
      <c r="L15" s="46">
        <v>2</v>
      </c>
      <c r="M15" s="6">
        <f t="shared" si="1"/>
        <v>282.5</v>
      </c>
      <c r="N15" s="2">
        <f t="shared" si="4"/>
        <v>1151.5</v>
      </c>
      <c r="O15" s="18" t="s">
        <v>30</v>
      </c>
      <c r="P15" s="46">
        <v>65</v>
      </c>
      <c r="Q15" s="46">
        <v>196</v>
      </c>
      <c r="R15" s="46">
        <v>5</v>
      </c>
      <c r="S15" s="46">
        <v>4</v>
      </c>
      <c r="T15" s="6">
        <f t="shared" si="2"/>
        <v>248.5</v>
      </c>
      <c r="U15" s="2">
        <f t="shared" si="5"/>
        <v>1072</v>
      </c>
      <c r="AB15" s="81">
        <v>233.5</v>
      </c>
    </row>
    <row r="16" spans="1:28" ht="24" customHeight="1" x14ac:dyDescent="0.2">
      <c r="A16" s="18" t="s">
        <v>39</v>
      </c>
      <c r="B16" s="46">
        <v>75</v>
      </c>
      <c r="C16" s="46">
        <v>199</v>
      </c>
      <c r="D16" s="46">
        <v>8</v>
      </c>
      <c r="E16" s="46">
        <v>4</v>
      </c>
      <c r="F16" s="6">
        <f t="shared" si="0"/>
        <v>262.5</v>
      </c>
      <c r="G16" s="2">
        <f t="shared" si="3"/>
        <v>1211</v>
      </c>
      <c r="H16" s="19" t="s">
        <v>15</v>
      </c>
      <c r="I16" s="46">
        <v>65</v>
      </c>
      <c r="J16" s="46">
        <v>243</v>
      </c>
      <c r="K16" s="46">
        <v>4</v>
      </c>
      <c r="L16" s="46">
        <v>5</v>
      </c>
      <c r="M16" s="6">
        <f t="shared" si="1"/>
        <v>296</v>
      </c>
      <c r="N16" s="2">
        <f t="shared" si="4"/>
        <v>1142.5</v>
      </c>
      <c r="O16" s="19" t="s">
        <v>8</v>
      </c>
      <c r="P16" s="46">
        <v>70</v>
      </c>
      <c r="Q16" s="46">
        <v>222</v>
      </c>
      <c r="R16" s="46">
        <v>5</v>
      </c>
      <c r="S16" s="46">
        <v>3</v>
      </c>
      <c r="T16" s="6">
        <f t="shared" si="2"/>
        <v>274.5</v>
      </c>
      <c r="U16" s="2">
        <f t="shared" si="5"/>
        <v>1066.5</v>
      </c>
      <c r="AB16" s="81">
        <v>234</v>
      </c>
    </row>
    <row r="17" spans="1:28" ht="24" customHeight="1" x14ac:dyDescent="0.2">
      <c r="A17" s="18" t="s">
        <v>40</v>
      </c>
      <c r="B17" s="46">
        <v>69</v>
      </c>
      <c r="C17" s="46">
        <v>205</v>
      </c>
      <c r="D17" s="46">
        <v>4</v>
      </c>
      <c r="E17" s="46">
        <v>7</v>
      </c>
      <c r="F17" s="6">
        <f t="shared" si="0"/>
        <v>265</v>
      </c>
      <c r="G17" s="2">
        <f t="shared" si="3"/>
        <v>1138</v>
      </c>
      <c r="H17" s="19" t="s">
        <v>18</v>
      </c>
      <c r="I17" s="46">
        <v>65</v>
      </c>
      <c r="J17" s="46">
        <v>209</v>
      </c>
      <c r="K17" s="46">
        <v>3</v>
      </c>
      <c r="L17" s="46">
        <v>4</v>
      </c>
      <c r="M17" s="6">
        <f t="shared" si="1"/>
        <v>257.5</v>
      </c>
      <c r="N17" s="2">
        <f t="shared" si="4"/>
        <v>1105</v>
      </c>
      <c r="O17" s="19" t="s">
        <v>10</v>
      </c>
      <c r="P17" s="46">
        <v>76</v>
      </c>
      <c r="Q17" s="46">
        <v>231</v>
      </c>
      <c r="R17" s="46">
        <v>5</v>
      </c>
      <c r="S17" s="46">
        <v>3</v>
      </c>
      <c r="T17" s="6">
        <f t="shared" si="2"/>
        <v>286.5</v>
      </c>
      <c r="U17" s="2">
        <f t="shared" si="5"/>
        <v>1086</v>
      </c>
      <c r="AB17" s="81">
        <v>248</v>
      </c>
    </row>
    <row r="18" spans="1:28" ht="24" customHeight="1" x14ac:dyDescent="0.2">
      <c r="A18" s="18" t="s">
        <v>41</v>
      </c>
      <c r="B18" s="46">
        <v>67</v>
      </c>
      <c r="C18" s="46">
        <v>231</v>
      </c>
      <c r="D18" s="46">
        <v>6</v>
      </c>
      <c r="E18" s="46">
        <v>6</v>
      </c>
      <c r="F18" s="6">
        <f t="shared" si="0"/>
        <v>291.5</v>
      </c>
      <c r="G18" s="2">
        <f t="shared" si="3"/>
        <v>1115</v>
      </c>
      <c r="H18" s="19" t="s">
        <v>20</v>
      </c>
      <c r="I18" s="46">
        <v>76</v>
      </c>
      <c r="J18" s="46">
        <v>220</v>
      </c>
      <c r="K18" s="46">
        <v>2</v>
      </c>
      <c r="L18" s="46">
        <v>6</v>
      </c>
      <c r="M18" s="6">
        <f t="shared" si="1"/>
        <v>277</v>
      </c>
      <c r="N18" s="2">
        <f t="shared" si="4"/>
        <v>1113</v>
      </c>
      <c r="O18" s="19" t="s">
        <v>13</v>
      </c>
      <c r="P18" s="46">
        <v>79</v>
      </c>
      <c r="Q18" s="46">
        <v>244</v>
      </c>
      <c r="R18" s="46">
        <v>6</v>
      </c>
      <c r="S18" s="46">
        <v>1</v>
      </c>
      <c r="T18" s="6">
        <f t="shared" si="2"/>
        <v>298</v>
      </c>
      <c r="U18" s="2">
        <f t="shared" si="5"/>
        <v>1107.5</v>
      </c>
      <c r="AB18" s="81">
        <v>248</v>
      </c>
    </row>
    <row r="19" spans="1:28" ht="24" customHeight="1" thickBot="1" x14ac:dyDescent="0.25">
      <c r="A19" s="21" t="s">
        <v>42</v>
      </c>
      <c r="B19" s="47">
        <v>67</v>
      </c>
      <c r="C19" s="47">
        <v>218</v>
      </c>
      <c r="D19" s="47">
        <v>4</v>
      </c>
      <c r="E19" s="47">
        <v>4</v>
      </c>
      <c r="F19" s="7">
        <f t="shared" si="0"/>
        <v>269.5</v>
      </c>
      <c r="G19" s="3">
        <f t="shared" si="3"/>
        <v>1088.5</v>
      </c>
      <c r="H19" s="20" t="s">
        <v>22</v>
      </c>
      <c r="I19" s="45">
        <v>81</v>
      </c>
      <c r="J19" s="45">
        <v>274</v>
      </c>
      <c r="K19" s="45">
        <v>3</v>
      </c>
      <c r="L19" s="45">
        <v>1</v>
      </c>
      <c r="M19" s="6">
        <f t="shared" si="1"/>
        <v>323</v>
      </c>
      <c r="N19" s="2">
        <f>M16+M17+M18+M19</f>
        <v>1153.5</v>
      </c>
      <c r="O19" s="19" t="s">
        <v>16</v>
      </c>
      <c r="P19" s="46">
        <v>61</v>
      </c>
      <c r="Q19" s="46">
        <v>220</v>
      </c>
      <c r="R19" s="46">
        <v>5</v>
      </c>
      <c r="S19" s="46">
        <v>1</v>
      </c>
      <c r="T19" s="6">
        <f t="shared" si="2"/>
        <v>263</v>
      </c>
      <c r="U19" s="2">
        <f t="shared" si="5"/>
        <v>1122</v>
      </c>
      <c r="AB19" s="81">
        <v>262</v>
      </c>
    </row>
    <row r="20" spans="1:28" ht="24" customHeight="1" x14ac:dyDescent="0.2">
      <c r="A20" s="19" t="s">
        <v>27</v>
      </c>
      <c r="B20" s="45">
        <v>67</v>
      </c>
      <c r="C20" s="45">
        <v>231</v>
      </c>
      <c r="D20" s="45">
        <v>6</v>
      </c>
      <c r="E20" s="45">
        <v>2</v>
      </c>
      <c r="F20" s="8">
        <f t="shared" si="0"/>
        <v>281.5</v>
      </c>
      <c r="G20" s="35"/>
      <c r="H20" s="19" t="s">
        <v>24</v>
      </c>
      <c r="I20" s="46">
        <v>79</v>
      </c>
      <c r="J20" s="46">
        <v>260</v>
      </c>
      <c r="K20" s="46">
        <v>7</v>
      </c>
      <c r="L20" s="46">
        <v>0</v>
      </c>
      <c r="M20" s="8">
        <f t="shared" si="1"/>
        <v>313.5</v>
      </c>
      <c r="N20" s="2">
        <f>M17+M18+M19+M20</f>
        <v>1171</v>
      </c>
      <c r="O20" s="19" t="s">
        <v>45</v>
      </c>
      <c r="P20" s="45">
        <v>50</v>
      </c>
      <c r="Q20" s="45">
        <v>201</v>
      </c>
      <c r="R20" s="45">
        <v>4</v>
      </c>
      <c r="S20" s="45">
        <v>2</v>
      </c>
      <c r="T20" s="8">
        <f t="shared" si="2"/>
        <v>239</v>
      </c>
      <c r="U20" s="2">
        <f t="shared" si="5"/>
        <v>1086.5</v>
      </c>
      <c r="AB20" s="81">
        <v>275</v>
      </c>
    </row>
    <row r="21" spans="1:28" ht="24" customHeight="1" thickBot="1" x14ac:dyDescent="0.25">
      <c r="A21" s="19" t="s">
        <v>28</v>
      </c>
      <c r="B21" s="46">
        <v>62</v>
      </c>
      <c r="C21" s="46">
        <v>238</v>
      </c>
      <c r="D21" s="46">
        <v>7</v>
      </c>
      <c r="E21" s="46">
        <v>4</v>
      </c>
      <c r="F21" s="6">
        <f t="shared" si="0"/>
        <v>293</v>
      </c>
      <c r="G21" s="36"/>
      <c r="H21" s="20" t="s">
        <v>25</v>
      </c>
      <c r="I21" s="46">
        <v>84</v>
      </c>
      <c r="J21" s="46">
        <v>253</v>
      </c>
      <c r="K21" s="46">
        <v>6</v>
      </c>
      <c r="L21" s="46">
        <v>8</v>
      </c>
      <c r="M21" s="6">
        <f t="shared" si="1"/>
        <v>327</v>
      </c>
      <c r="N21" s="2">
        <f>M18+M19+M20+M21</f>
        <v>1240.5</v>
      </c>
      <c r="O21" s="21" t="s">
        <v>46</v>
      </c>
      <c r="P21" s="47">
        <v>56</v>
      </c>
      <c r="Q21" s="47">
        <v>195</v>
      </c>
      <c r="R21" s="47">
        <v>5</v>
      </c>
      <c r="S21" s="47">
        <v>1</v>
      </c>
      <c r="T21" s="7">
        <f t="shared" si="2"/>
        <v>235.5</v>
      </c>
      <c r="U21" s="3">
        <f t="shared" si="5"/>
        <v>1035.5</v>
      </c>
      <c r="AB21" s="81">
        <v>276</v>
      </c>
    </row>
    <row r="22" spans="1:28" ht="24" customHeight="1" thickBot="1" x14ac:dyDescent="0.25">
      <c r="A22" s="19" t="s">
        <v>1</v>
      </c>
      <c r="B22" s="46">
        <v>70</v>
      </c>
      <c r="C22" s="46">
        <v>250</v>
      </c>
      <c r="D22" s="46">
        <v>5</v>
      </c>
      <c r="E22" s="46">
        <v>5</v>
      </c>
      <c r="F22" s="6">
        <f t="shared" si="0"/>
        <v>307.5</v>
      </c>
      <c r="G22" s="2"/>
      <c r="H22" s="21" t="s">
        <v>26</v>
      </c>
      <c r="I22" s="47">
        <v>114</v>
      </c>
      <c r="J22" s="47">
        <v>239</v>
      </c>
      <c r="K22" s="47">
        <v>4</v>
      </c>
      <c r="L22" s="47">
        <v>0</v>
      </c>
      <c r="M22" s="6">
        <f t="shared" si="1"/>
        <v>304</v>
      </c>
      <c r="N22" s="3">
        <f>M19+M20+M21+M22</f>
        <v>1267.5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1336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1267.5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1135.5</v>
      </c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149</v>
      </c>
      <c r="G24" s="88"/>
      <c r="H24" s="187"/>
      <c r="I24" s="188"/>
      <c r="J24" s="82" t="s">
        <v>73</v>
      </c>
      <c r="K24" s="86"/>
      <c r="L24" s="86"/>
      <c r="M24" s="87" t="s">
        <v>93</v>
      </c>
      <c r="N24" s="88"/>
      <c r="O24" s="187"/>
      <c r="P24" s="18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6" t="str">
        <f>'G-1'!D5:H5</f>
        <v>CALLE 74  X CARRERA 53</v>
      </c>
      <c r="E5" s="206"/>
      <c r="F5" s="206"/>
      <c r="G5" s="206"/>
      <c r="H5" s="206"/>
      <c r="I5" s="202" t="s">
        <v>53</v>
      </c>
      <c r="J5" s="202"/>
      <c r="K5" s="202"/>
      <c r="L5" s="180">
        <f>'G-1'!L5:N5</f>
        <v>1255</v>
      </c>
      <c r="M5" s="180"/>
      <c r="N5" s="180"/>
      <c r="O5" s="50"/>
      <c r="P5" s="202" t="s">
        <v>57</v>
      </c>
      <c r="Q5" s="202"/>
      <c r="R5" s="202"/>
      <c r="S5" s="180" t="s">
        <v>133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195"/>
      <c r="E6" s="195"/>
      <c r="F6" s="195"/>
      <c r="G6" s="195"/>
      <c r="H6" s="195"/>
      <c r="I6" s="202" t="s">
        <v>59</v>
      </c>
      <c r="J6" s="202"/>
      <c r="K6" s="202"/>
      <c r="L6" s="201">
        <v>1</v>
      </c>
      <c r="M6" s="201"/>
      <c r="N6" s="201"/>
      <c r="O6" s="54"/>
      <c r="P6" s="202" t="s">
        <v>58</v>
      </c>
      <c r="Q6" s="202"/>
      <c r="R6" s="202"/>
      <c r="S6" s="207">
        <f>'G-1'!S6:U6</f>
        <v>42403</v>
      </c>
      <c r="T6" s="207"/>
      <c r="U6" s="207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0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0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73</v>
      </c>
      <c r="D24" s="86"/>
      <c r="E24" s="86"/>
      <c r="F24" s="87" t="s">
        <v>66</v>
      </c>
      <c r="G24" s="88"/>
      <c r="H24" s="213"/>
      <c r="I24" s="214"/>
      <c r="J24" s="83" t="s">
        <v>73</v>
      </c>
      <c r="K24" s="86"/>
      <c r="L24" s="86"/>
      <c r="M24" s="87" t="s">
        <v>71</v>
      </c>
      <c r="N24" s="88"/>
      <c r="O24" s="213"/>
      <c r="P24" s="214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9" t="str">
        <f>'G-1'!D5:H5</f>
        <v>CALLE 74  X CARRERA 53</v>
      </c>
      <c r="E5" s="179"/>
      <c r="F5" s="179"/>
      <c r="G5" s="179"/>
      <c r="H5" s="179"/>
      <c r="I5" s="169" t="s">
        <v>53</v>
      </c>
      <c r="J5" s="169"/>
      <c r="K5" s="169"/>
      <c r="L5" s="180">
        <f>'G-1'!L5:N5</f>
        <v>1255</v>
      </c>
      <c r="M5" s="180"/>
      <c r="N5" s="180"/>
      <c r="O5" s="12"/>
      <c r="P5" s="169" t="s">
        <v>57</v>
      </c>
      <c r="Q5" s="169"/>
      <c r="R5" s="169"/>
      <c r="S5" s="178" t="s">
        <v>94</v>
      </c>
      <c r="T5" s="178"/>
      <c r="U5" s="178"/>
    </row>
    <row r="6" spans="1:28" ht="12.75" customHeight="1" x14ac:dyDescent="0.2">
      <c r="A6" s="169" t="s">
        <v>55</v>
      </c>
      <c r="B6" s="169"/>
      <c r="C6" s="169"/>
      <c r="D6" s="176" t="s">
        <v>152</v>
      </c>
      <c r="E6" s="176"/>
      <c r="F6" s="176"/>
      <c r="G6" s="176"/>
      <c r="H6" s="176"/>
      <c r="I6" s="169" t="s">
        <v>59</v>
      </c>
      <c r="J6" s="169"/>
      <c r="K6" s="169"/>
      <c r="L6" s="181">
        <v>3</v>
      </c>
      <c r="M6" s="181"/>
      <c r="N6" s="181"/>
      <c r="O6" s="42"/>
      <c r="P6" s="169" t="s">
        <v>58</v>
      </c>
      <c r="Q6" s="169"/>
      <c r="R6" s="169"/>
      <c r="S6" s="174">
        <f>'G-1'!S6:U6</f>
        <v>42403</v>
      </c>
      <c r="T6" s="174"/>
      <c r="U6" s="17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86</v>
      </c>
      <c r="C10" s="46">
        <v>184</v>
      </c>
      <c r="D10" s="46">
        <v>4</v>
      </c>
      <c r="E10" s="46">
        <v>3</v>
      </c>
      <c r="F10" s="62">
        <f>B10*0.5+C10*1+D10*2+E10*2.5</f>
        <v>242.5</v>
      </c>
      <c r="G10" s="2"/>
      <c r="H10" s="19" t="s">
        <v>4</v>
      </c>
      <c r="I10" s="46">
        <v>45</v>
      </c>
      <c r="J10" s="46">
        <v>202</v>
      </c>
      <c r="K10" s="46">
        <v>2</v>
      </c>
      <c r="L10" s="46">
        <v>2</v>
      </c>
      <c r="M10" s="6">
        <f>I10*0.5+J10*1+K10*2+L10*2.5</f>
        <v>233.5</v>
      </c>
      <c r="N10" s="9">
        <f>F20+F21+F22+M10</f>
        <v>1043</v>
      </c>
      <c r="O10" s="19" t="s">
        <v>43</v>
      </c>
      <c r="P10" s="46">
        <v>90</v>
      </c>
      <c r="Q10" s="46">
        <v>252</v>
      </c>
      <c r="R10" s="46">
        <v>4</v>
      </c>
      <c r="S10" s="46">
        <v>3</v>
      </c>
      <c r="T10" s="6">
        <f>P10*0.5+Q10*1+R10*2+S10*2.5</f>
        <v>312.5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91</v>
      </c>
      <c r="C11" s="46">
        <v>219</v>
      </c>
      <c r="D11" s="46">
        <v>5</v>
      </c>
      <c r="E11" s="46">
        <v>4</v>
      </c>
      <c r="F11" s="6">
        <f t="shared" ref="F11:F22" si="0">B11*0.5+C11*1+D11*2+E11*2.5</f>
        <v>284.5</v>
      </c>
      <c r="G11" s="2"/>
      <c r="H11" s="19" t="s">
        <v>5</v>
      </c>
      <c r="I11" s="46">
        <v>54</v>
      </c>
      <c r="J11" s="46">
        <v>277</v>
      </c>
      <c r="K11" s="46">
        <v>4</v>
      </c>
      <c r="L11" s="46">
        <v>4</v>
      </c>
      <c r="M11" s="6">
        <f t="shared" ref="M11:M22" si="1">I11*0.5+J11*1+K11*2+L11*2.5</f>
        <v>322</v>
      </c>
      <c r="N11" s="9">
        <f>F21+F22+M10+M11</f>
        <v>1107</v>
      </c>
      <c r="O11" s="19" t="s">
        <v>44</v>
      </c>
      <c r="P11" s="46">
        <v>72</v>
      </c>
      <c r="Q11" s="46">
        <v>244</v>
      </c>
      <c r="R11" s="46">
        <v>5</v>
      </c>
      <c r="S11" s="46">
        <v>3</v>
      </c>
      <c r="T11" s="6">
        <f t="shared" ref="T11:T21" si="2">P11*0.5+Q11*1+R11*2+S11*2.5</f>
        <v>297.5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91</v>
      </c>
      <c r="C12" s="46">
        <v>219</v>
      </c>
      <c r="D12" s="46">
        <v>5</v>
      </c>
      <c r="E12" s="46">
        <v>3</v>
      </c>
      <c r="F12" s="6">
        <f t="shared" si="0"/>
        <v>282</v>
      </c>
      <c r="G12" s="2"/>
      <c r="H12" s="19" t="s">
        <v>6</v>
      </c>
      <c r="I12" s="46">
        <v>62</v>
      </c>
      <c r="J12" s="46">
        <v>295</v>
      </c>
      <c r="K12" s="46">
        <v>3</v>
      </c>
      <c r="L12" s="46">
        <v>2</v>
      </c>
      <c r="M12" s="6">
        <f t="shared" si="1"/>
        <v>337</v>
      </c>
      <c r="N12" s="2">
        <f>F22+M10+M11+M12</f>
        <v>1175</v>
      </c>
      <c r="O12" s="19" t="s">
        <v>32</v>
      </c>
      <c r="P12" s="46">
        <v>92</v>
      </c>
      <c r="Q12" s="46">
        <v>247</v>
      </c>
      <c r="R12" s="46">
        <v>3</v>
      </c>
      <c r="S12" s="46">
        <v>5</v>
      </c>
      <c r="T12" s="6">
        <f t="shared" si="2"/>
        <v>311.5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98</v>
      </c>
      <c r="C13" s="46">
        <v>228</v>
      </c>
      <c r="D13" s="46">
        <v>5</v>
      </c>
      <c r="E13" s="46">
        <v>3</v>
      </c>
      <c r="F13" s="6">
        <f t="shared" si="0"/>
        <v>294.5</v>
      </c>
      <c r="G13" s="2">
        <f>F10+F11+F12+F13</f>
        <v>1103.5</v>
      </c>
      <c r="H13" s="19" t="s">
        <v>7</v>
      </c>
      <c r="I13" s="46">
        <v>48</v>
      </c>
      <c r="J13" s="46">
        <v>259</v>
      </c>
      <c r="K13" s="46">
        <v>4</v>
      </c>
      <c r="L13" s="46">
        <v>5</v>
      </c>
      <c r="M13" s="6">
        <f t="shared" si="1"/>
        <v>303.5</v>
      </c>
      <c r="N13" s="2">
        <f t="shared" ref="N13:N18" si="3">M10+M11+M12+M13</f>
        <v>1196</v>
      </c>
      <c r="O13" s="19" t="s">
        <v>33</v>
      </c>
      <c r="P13" s="46">
        <v>75</v>
      </c>
      <c r="Q13" s="46">
        <v>256</v>
      </c>
      <c r="R13" s="46">
        <v>3</v>
      </c>
      <c r="S13" s="46">
        <v>1</v>
      </c>
      <c r="T13" s="6">
        <f t="shared" si="2"/>
        <v>302</v>
      </c>
      <c r="U13" s="2">
        <f t="shared" ref="U13:U21" si="4">T10+T11+T12+T13</f>
        <v>1223.5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76</v>
      </c>
      <c r="C14" s="46">
        <v>190</v>
      </c>
      <c r="D14" s="46">
        <v>3</v>
      </c>
      <c r="E14" s="46">
        <v>8</v>
      </c>
      <c r="F14" s="6">
        <f t="shared" si="0"/>
        <v>254</v>
      </c>
      <c r="G14" s="2">
        <f t="shared" ref="G14:G19" si="5">F11+F12+F13+F14</f>
        <v>1115</v>
      </c>
      <c r="H14" s="19" t="s">
        <v>9</v>
      </c>
      <c r="I14" s="46">
        <v>55</v>
      </c>
      <c r="J14" s="46">
        <v>230</v>
      </c>
      <c r="K14" s="46">
        <v>3</v>
      </c>
      <c r="L14" s="46">
        <v>2</v>
      </c>
      <c r="M14" s="6">
        <f t="shared" si="1"/>
        <v>268.5</v>
      </c>
      <c r="N14" s="2">
        <f t="shared" si="3"/>
        <v>1231</v>
      </c>
      <c r="O14" s="19" t="s">
        <v>29</v>
      </c>
      <c r="P14" s="45">
        <v>61</v>
      </c>
      <c r="Q14" s="45">
        <v>216</v>
      </c>
      <c r="R14" s="45">
        <v>4</v>
      </c>
      <c r="S14" s="45">
        <v>4</v>
      </c>
      <c r="T14" s="6">
        <f t="shared" si="2"/>
        <v>264.5</v>
      </c>
      <c r="U14" s="2">
        <f t="shared" si="4"/>
        <v>1175.5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79</v>
      </c>
      <c r="C15" s="46">
        <v>210</v>
      </c>
      <c r="D15" s="46">
        <v>3</v>
      </c>
      <c r="E15" s="46">
        <v>8</v>
      </c>
      <c r="F15" s="6">
        <f t="shared" si="0"/>
        <v>275.5</v>
      </c>
      <c r="G15" s="2">
        <f t="shared" si="5"/>
        <v>1106</v>
      </c>
      <c r="H15" s="19" t="s">
        <v>12</v>
      </c>
      <c r="I15" s="46">
        <v>59</v>
      </c>
      <c r="J15" s="46">
        <v>240</v>
      </c>
      <c r="K15" s="46">
        <v>2</v>
      </c>
      <c r="L15" s="46">
        <v>4</v>
      </c>
      <c r="M15" s="6">
        <f t="shared" si="1"/>
        <v>283.5</v>
      </c>
      <c r="N15" s="2">
        <f t="shared" si="3"/>
        <v>1192.5</v>
      </c>
      <c r="O15" s="18" t="s">
        <v>30</v>
      </c>
      <c r="P15" s="46">
        <v>65</v>
      </c>
      <c r="Q15" s="46">
        <v>248</v>
      </c>
      <c r="R15" s="46">
        <v>4</v>
      </c>
      <c r="S15" s="46">
        <v>0</v>
      </c>
      <c r="T15" s="6">
        <f t="shared" si="2"/>
        <v>288.5</v>
      </c>
      <c r="U15" s="2">
        <f t="shared" si="4"/>
        <v>1166.5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66</v>
      </c>
      <c r="C16" s="46">
        <v>234</v>
      </c>
      <c r="D16" s="46">
        <v>3</v>
      </c>
      <c r="E16" s="46">
        <v>7</v>
      </c>
      <c r="F16" s="6">
        <f t="shared" si="0"/>
        <v>290.5</v>
      </c>
      <c r="G16" s="2">
        <f t="shared" si="5"/>
        <v>1114.5</v>
      </c>
      <c r="H16" s="19" t="s">
        <v>15</v>
      </c>
      <c r="I16" s="46">
        <v>57</v>
      </c>
      <c r="J16" s="46">
        <v>200</v>
      </c>
      <c r="K16" s="46">
        <v>4</v>
      </c>
      <c r="L16" s="46">
        <v>2</v>
      </c>
      <c r="M16" s="6">
        <f t="shared" si="1"/>
        <v>241.5</v>
      </c>
      <c r="N16" s="2">
        <f t="shared" si="3"/>
        <v>1097</v>
      </c>
      <c r="O16" s="19" t="s">
        <v>8</v>
      </c>
      <c r="P16" s="46">
        <v>55</v>
      </c>
      <c r="Q16" s="46">
        <v>214</v>
      </c>
      <c r="R16" s="46">
        <v>3</v>
      </c>
      <c r="S16" s="46">
        <v>3</v>
      </c>
      <c r="T16" s="6">
        <f t="shared" si="2"/>
        <v>255</v>
      </c>
      <c r="U16" s="2">
        <f t="shared" si="4"/>
        <v>1110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76</v>
      </c>
      <c r="C17" s="46">
        <v>218</v>
      </c>
      <c r="D17" s="46">
        <v>4</v>
      </c>
      <c r="E17" s="46">
        <v>6</v>
      </c>
      <c r="F17" s="6">
        <f t="shared" si="0"/>
        <v>279</v>
      </c>
      <c r="G17" s="2">
        <f t="shared" si="5"/>
        <v>1099</v>
      </c>
      <c r="H17" s="19" t="s">
        <v>18</v>
      </c>
      <c r="I17" s="46">
        <v>58</v>
      </c>
      <c r="J17" s="46">
        <v>172</v>
      </c>
      <c r="K17" s="46">
        <v>3</v>
      </c>
      <c r="L17" s="46">
        <v>2</v>
      </c>
      <c r="M17" s="6">
        <f t="shared" si="1"/>
        <v>212</v>
      </c>
      <c r="N17" s="2">
        <f t="shared" si="3"/>
        <v>1005.5</v>
      </c>
      <c r="O17" s="19" t="s">
        <v>10</v>
      </c>
      <c r="P17" s="46">
        <v>56</v>
      </c>
      <c r="Q17" s="46">
        <v>247</v>
      </c>
      <c r="R17" s="46">
        <v>4</v>
      </c>
      <c r="S17" s="46">
        <v>1</v>
      </c>
      <c r="T17" s="6">
        <f t="shared" si="2"/>
        <v>285.5</v>
      </c>
      <c r="U17" s="2">
        <f t="shared" si="4"/>
        <v>1093.5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81</v>
      </c>
      <c r="C18" s="46">
        <v>199</v>
      </c>
      <c r="D18" s="46">
        <v>4</v>
      </c>
      <c r="E18" s="46">
        <v>7</v>
      </c>
      <c r="F18" s="6">
        <f t="shared" si="0"/>
        <v>265</v>
      </c>
      <c r="G18" s="2">
        <f t="shared" si="5"/>
        <v>1110</v>
      </c>
      <c r="H18" s="19" t="s">
        <v>20</v>
      </c>
      <c r="I18" s="46">
        <v>47</v>
      </c>
      <c r="J18" s="46">
        <v>166</v>
      </c>
      <c r="K18" s="46">
        <v>3</v>
      </c>
      <c r="L18" s="46">
        <v>2</v>
      </c>
      <c r="M18" s="6">
        <f t="shared" si="1"/>
        <v>200.5</v>
      </c>
      <c r="N18" s="2">
        <f t="shared" si="3"/>
        <v>937.5</v>
      </c>
      <c r="O18" s="19" t="s">
        <v>13</v>
      </c>
      <c r="P18" s="46">
        <v>72</v>
      </c>
      <c r="Q18" s="46">
        <v>246</v>
      </c>
      <c r="R18" s="46">
        <v>4</v>
      </c>
      <c r="S18" s="46">
        <v>6</v>
      </c>
      <c r="T18" s="6">
        <f t="shared" si="2"/>
        <v>305</v>
      </c>
      <c r="U18" s="2">
        <f t="shared" si="4"/>
        <v>1134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71</v>
      </c>
      <c r="C19" s="47">
        <v>178</v>
      </c>
      <c r="D19" s="47">
        <v>3</v>
      </c>
      <c r="E19" s="47">
        <v>4</v>
      </c>
      <c r="F19" s="7">
        <f t="shared" si="0"/>
        <v>229.5</v>
      </c>
      <c r="G19" s="3">
        <f t="shared" si="5"/>
        <v>1064</v>
      </c>
      <c r="H19" s="20" t="s">
        <v>22</v>
      </c>
      <c r="I19" s="45">
        <v>63</v>
      </c>
      <c r="J19" s="45">
        <v>216</v>
      </c>
      <c r="K19" s="45">
        <v>4</v>
      </c>
      <c r="L19" s="45">
        <v>5</v>
      </c>
      <c r="M19" s="6">
        <f t="shared" si="1"/>
        <v>268</v>
      </c>
      <c r="N19" s="2">
        <f>M16+M17+M18+M19</f>
        <v>922</v>
      </c>
      <c r="O19" s="19" t="s">
        <v>16</v>
      </c>
      <c r="P19" s="46">
        <v>52</v>
      </c>
      <c r="Q19" s="46">
        <v>209</v>
      </c>
      <c r="R19" s="46">
        <v>1</v>
      </c>
      <c r="S19" s="46">
        <v>2</v>
      </c>
      <c r="T19" s="6">
        <f t="shared" si="2"/>
        <v>242</v>
      </c>
      <c r="U19" s="2">
        <f t="shared" si="4"/>
        <v>1087.5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71</v>
      </c>
      <c r="C20" s="45">
        <v>209</v>
      </c>
      <c r="D20" s="45">
        <v>3</v>
      </c>
      <c r="E20" s="45">
        <v>3</v>
      </c>
      <c r="F20" s="8">
        <f t="shared" si="0"/>
        <v>258</v>
      </c>
      <c r="G20" s="35"/>
      <c r="H20" s="19" t="s">
        <v>24</v>
      </c>
      <c r="I20" s="46">
        <v>76</v>
      </c>
      <c r="J20" s="46">
        <v>257</v>
      </c>
      <c r="K20" s="46">
        <v>3</v>
      </c>
      <c r="L20" s="46">
        <v>2</v>
      </c>
      <c r="M20" s="8">
        <f t="shared" si="1"/>
        <v>306</v>
      </c>
      <c r="N20" s="2">
        <f>M17+M18+M19+M20</f>
        <v>986.5</v>
      </c>
      <c r="O20" s="19" t="s">
        <v>45</v>
      </c>
      <c r="P20" s="45">
        <v>36</v>
      </c>
      <c r="Q20" s="45">
        <v>211</v>
      </c>
      <c r="R20" s="45">
        <v>4</v>
      </c>
      <c r="S20" s="45">
        <v>3</v>
      </c>
      <c r="T20" s="8">
        <f t="shared" si="2"/>
        <v>244.5</v>
      </c>
      <c r="U20" s="2">
        <f t="shared" si="4"/>
        <v>1077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63</v>
      </c>
      <c r="C21" s="46">
        <v>222</v>
      </c>
      <c r="D21" s="46">
        <v>4</v>
      </c>
      <c r="E21" s="46">
        <v>3</v>
      </c>
      <c r="F21" s="6">
        <f t="shared" si="0"/>
        <v>269</v>
      </c>
      <c r="G21" s="36"/>
      <c r="H21" s="20" t="s">
        <v>25</v>
      </c>
      <c r="I21" s="46">
        <v>75</v>
      </c>
      <c r="J21" s="46">
        <v>216</v>
      </c>
      <c r="K21" s="46">
        <v>2</v>
      </c>
      <c r="L21" s="46">
        <v>4</v>
      </c>
      <c r="M21" s="6">
        <f t="shared" si="1"/>
        <v>267.5</v>
      </c>
      <c r="N21" s="2">
        <f>M18+M19+M20+M21</f>
        <v>1042</v>
      </c>
      <c r="O21" s="21" t="s">
        <v>46</v>
      </c>
      <c r="P21" s="47">
        <v>49</v>
      </c>
      <c r="Q21" s="47">
        <v>228</v>
      </c>
      <c r="R21" s="47">
        <v>4</v>
      </c>
      <c r="S21" s="47">
        <v>2</v>
      </c>
      <c r="T21" s="7">
        <f t="shared" si="2"/>
        <v>265.5</v>
      </c>
      <c r="U21" s="3">
        <f t="shared" si="4"/>
        <v>1057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72</v>
      </c>
      <c r="C22" s="46">
        <v>218</v>
      </c>
      <c r="D22" s="46">
        <v>3</v>
      </c>
      <c r="E22" s="46">
        <v>9</v>
      </c>
      <c r="F22" s="6">
        <f t="shared" si="0"/>
        <v>282.5</v>
      </c>
      <c r="G22" s="2"/>
      <c r="H22" s="21" t="s">
        <v>26</v>
      </c>
      <c r="I22" s="47">
        <v>86</v>
      </c>
      <c r="J22" s="47">
        <v>230</v>
      </c>
      <c r="K22" s="47">
        <v>4</v>
      </c>
      <c r="L22" s="47">
        <v>6</v>
      </c>
      <c r="M22" s="6">
        <f t="shared" si="1"/>
        <v>296</v>
      </c>
      <c r="N22" s="3">
        <f>M19+M20+M21+M22</f>
        <v>1137.5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1115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1231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1223.5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66</v>
      </c>
      <c r="G24" s="88"/>
      <c r="H24" s="187"/>
      <c r="I24" s="188"/>
      <c r="J24" s="82" t="s">
        <v>73</v>
      </c>
      <c r="K24" s="86"/>
      <c r="L24" s="86"/>
      <c r="M24" s="87" t="s">
        <v>67</v>
      </c>
      <c r="N24" s="88"/>
      <c r="O24" s="187"/>
      <c r="P24" s="188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9" t="str">
        <f>'G-1'!D5:H5</f>
        <v>CALLE 74  X CARRERA 53</v>
      </c>
      <c r="E6" s="179"/>
      <c r="F6" s="179"/>
      <c r="G6" s="179"/>
      <c r="H6" s="179"/>
      <c r="I6" s="169" t="s">
        <v>53</v>
      </c>
      <c r="J6" s="169"/>
      <c r="K6" s="169"/>
      <c r="L6" s="180">
        <f>'G-1'!L5:N5</f>
        <v>1255</v>
      </c>
      <c r="M6" s="180"/>
      <c r="N6" s="180"/>
      <c r="O6" s="12"/>
      <c r="P6" s="169" t="s">
        <v>58</v>
      </c>
      <c r="Q6" s="169"/>
      <c r="R6" s="169"/>
      <c r="S6" s="220">
        <f>'G-1'!S6:U6</f>
        <v>42403</v>
      </c>
      <c r="T6" s="220"/>
      <c r="U6" s="220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70" t="s">
        <v>34</v>
      </c>
      <c r="C8" s="171"/>
      <c r="D8" s="171"/>
      <c r="E8" s="172"/>
      <c r="F8" s="166" t="s">
        <v>35</v>
      </c>
      <c r="G8" s="166" t="s">
        <v>37</v>
      </c>
      <c r="H8" s="166" t="s">
        <v>36</v>
      </c>
      <c r="I8" s="170" t="s">
        <v>34</v>
      </c>
      <c r="J8" s="171"/>
      <c r="K8" s="171"/>
      <c r="L8" s="172"/>
      <c r="M8" s="166" t="s">
        <v>35</v>
      </c>
      <c r="N8" s="166" t="s">
        <v>37</v>
      </c>
      <c r="O8" s="166" t="s">
        <v>36</v>
      </c>
      <c r="P8" s="170" t="s">
        <v>34</v>
      </c>
      <c r="Q8" s="171"/>
      <c r="R8" s="171"/>
      <c r="S8" s="172"/>
      <c r="T8" s="166" t="s">
        <v>35</v>
      </c>
      <c r="U8" s="166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'G-1'!B10+'G-2'!B10+'G-3'!B10+'G-4'!B10</f>
        <v>194</v>
      </c>
      <c r="C10" s="46">
        <f>'G-1'!C10+'G-2'!C10+'G-3'!C10+'G-4'!C10</f>
        <v>424</v>
      </c>
      <c r="D10" s="46">
        <f>'G-1'!D10+'G-2'!D10+'G-3'!D10+'G-4'!D10</f>
        <v>11</v>
      </c>
      <c r="E10" s="46">
        <f>'G-1'!E10+'G-2'!E10+'G-3'!E10+'G-4'!E10</f>
        <v>7</v>
      </c>
      <c r="F10" s="6">
        <f t="shared" ref="F10:F22" si="0">B10*0.5+C10*1+D10*2+E10*2.5</f>
        <v>560.5</v>
      </c>
      <c r="G10" s="2"/>
      <c r="H10" s="19" t="s">
        <v>4</v>
      </c>
      <c r="I10" s="46">
        <f>'G-1'!I10+'G-2'!I10+'G-3'!I10+'G-4'!I10</f>
        <v>51</v>
      </c>
      <c r="J10" s="46">
        <f>'G-1'!J10+'G-2'!J10+'G-3'!J10+'G-4'!J10</f>
        <v>443</v>
      </c>
      <c r="K10" s="46">
        <f>'G-1'!K10+'G-2'!K10+'G-3'!K10+'G-4'!K10</f>
        <v>6</v>
      </c>
      <c r="L10" s="46">
        <f>'G-1'!L10+'G-2'!L10+'G-3'!L10+'G-4'!L10</f>
        <v>4</v>
      </c>
      <c r="M10" s="6">
        <f t="shared" ref="M10:M22" si="1">I10*0.5+J10*1+K10*2+L10*2.5</f>
        <v>490.5</v>
      </c>
      <c r="N10" s="9">
        <f>F20+F21+F22+M10</f>
        <v>2182</v>
      </c>
      <c r="O10" s="19" t="s">
        <v>43</v>
      </c>
      <c r="P10" s="46">
        <f>'G-1'!P10+'G-2'!P10+'G-3'!P10+'G-4'!P10</f>
        <v>155</v>
      </c>
      <c r="Q10" s="46">
        <f>'G-1'!Q10+'G-2'!Q10+'G-3'!Q10+'G-4'!Q10</f>
        <v>484</v>
      </c>
      <c r="R10" s="46">
        <f>'G-1'!R10+'G-2'!R10+'G-3'!R10+'G-4'!R10</f>
        <v>11</v>
      </c>
      <c r="S10" s="46">
        <f>'G-1'!S10+'G-2'!S10+'G-3'!S10+'G-4'!S10</f>
        <v>7</v>
      </c>
      <c r="T10" s="6">
        <f t="shared" ref="T10:T21" si="2">P10*0.5+Q10*1+R10*2+S10*2.5</f>
        <v>601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202</v>
      </c>
      <c r="C11" s="46">
        <f>'G-1'!C11+'G-2'!C11+'G-3'!C11+'G-4'!C11</f>
        <v>471</v>
      </c>
      <c r="D11" s="46">
        <f>'G-1'!D11+'G-2'!D11+'G-3'!D11+'G-4'!D11</f>
        <v>14</v>
      </c>
      <c r="E11" s="46">
        <f>'G-1'!E11+'G-2'!E11+'G-3'!E11+'G-4'!E11</f>
        <v>6</v>
      </c>
      <c r="F11" s="6">
        <f t="shared" si="0"/>
        <v>615</v>
      </c>
      <c r="G11" s="2"/>
      <c r="H11" s="19" t="s">
        <v>5</v>
      </c>
      <c r="I11" s="46">
        <f>'G-1'!I11+'G-2'!I11+'G-3'!I11+'G-4'!I11</f>
        <v>131</v>
      </c>
      <c r="J11" s="46">
        <f>'G-1'!J11+'G-2'!J11+'G-3'!J11+'G-4'!J11</f>
        <v>507</v>
      </c>
      <c r="K11" s="46">
        <f>'G-1'!K11+'G-2'!K11+'G-3'!K11+'G-4'!K11</f>
        <v>9</v>
      </c>
      <c r="L11" s="46">
        <f>'G-1'!L11+'G-2'!L11+'G-3'!L11+'G-4'!L11</f>
        <v>6</v>
      </c>
      <c r="M11" s="6">
        <f t="shared" si="1"/>
        <v>605.5</v>
      </c>
      <c r="N11" s="9">
        <f>F21+F22+M10+M11</f>
        <v>2248</v>
      </c>
      <c r="O11" s="19" t="s">
        <v>44</v>
      </c>
      <c r="P11" s="46">
        <f>'G-1'!P11+'G-2'!P11+'G-3'!P11+'G-4'!P11</f>
        <v>144</v>
      </c>
      <c r="Q11" s="46">
        <f>'G-1'!Q11+'G-2'!Q11+'G-3'!Q11+'G-4'!Q11</f>
        <v>483</v>
      </c>
      <c r="R11" s="46">
        <f>'G-1'!R11+'G-2'!R11+'G-3'!R11+'G-4'!R11</f>
        <v>15</v>
      </c>
      <c r="S11" s="46">
        <f>'G-1'!S11+'G-2'!S11+'G-3'!S11+'G-4'!S11</f>
        <v>5</v>
      </c>
      <c r="T11" s="6">
        <f t="shared" si="2"/>
        <v>597.5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209</v>
      </c>
      <c r="C12" s="46">
        <f>'G-1'!C12+'G-2'!C12+'G-3'!C12+'G-4'!C12</f>
        <v>492</v>
      </c>
      <c r="D12" s="46">
        <f>'G-1'!D12+'G-2'!D12+'G-3'!D12+'G-4'!D12</f>
        <v>10</v>
      </c>
      <c r="E12" s="46">
        <f>'G-1'!E12+'G-2'!E12+'G-3'!E12+'G-4'!E12</f>
        <v>6</v>
      </c>
      <c r="F12" s="6">
        <f t="shared" si="0"/>
        <v>631.5</v>
      </c>
      <c r="G12" s="2"/>
      <c r="H12" s="19" t="s">
        <v>6</v>
      </c>
      <c r="I12" s="46">
        <f>'G-1'!I12+'G-2'!I12+'G-3'!I12+'G-4'!I12</f>
        <v>127</v>
      </c>
      <c r="J12" s="46">
        <f>'G-1'!J12+'G-2'!J12+'G-3'!J12+'G-4'!J12</f>
        <v>548</v>
      </c>
      <c r="K12" s="46">
        <f>'G-1'!K12+'G-2'!K12+'G-3'!K12+'G-4'!K12</f>
        <v>9</v>
      </c>
      <c r="L12" s="46">
        <f>'G-1'!L12+'G-2'!L12+'G-3'!L12+'G-4'!L12</f>
        <v>5</v>
      </c>
      <c r="M12" s="6">
        <f t="shared" si="1"/>
        <v>642</v>
      </c>
      <c r="N12" s="2">
        <f>F22+M10+M11+M12</f>
        <v>2328</v>
      </c>
      <c r="O12" s="19" t="s">
        <v>32</v>
      </c>
      <c r="P12" s="46">
        <f>'G-1'!P12+'G-2'!P12+'G-3'!P12+'G-4'!P12</f>
        <v>164</v>
      </c>
      <c r="Q12" s="46">
        <f>'G-1'!Q12+'G-2'!Q12+'G-3'!Q12+'G-4'!Q12</f>
        <v>471</v>
      </c>
      <c r="R12" s="46">
        <f>'G-1'!R12+'G-2'!R12+'G-3'!R12+'G-4'!R12</f>
        <v>8</v>
      </c>
      <c r="S12" s="46">
        <f>'G-1'!S12+'G-2'!S12+'G-3'!S12+'G-4'!S12</f>
        <v>9</v>
      </c>
      <c r="T12" s="6">
        <f t="shared" si="2"/>
        <v>591.5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206</v>
      </c>
      <c r="C13" s="46">
        <f>'G-1'!C13+'G-2'!C13+'G-3'!C13+'G-4'!C13</f>
        <v>493</v>
      </c>
      <c r="D13" s="46">
        <f>'G-1'!D13+'G-2'!D13+'G-3'!D13+'G-4'!D13</f>
        <v>12</v>
      </c>
      <c r="E13" s="46">
        <f>'G-1'!E13+'G-2'!E13+'G-3'!E13+'G-4'!E13</f>
        <v>5</v>
      </c>
      <c r="F13" s="6">
        <f t="shared" si="0"/>
        <v>632.5</v>
      </c>
      <c r="G13" s="2">
        <f t="shared" ref="G13:G19" si="3">F10+F11+F12+F13</f>
        <v>2439.5</v>
      </c>
      <c r="H13" s="19" t="s">
        <v>7</v>
      </c>
      <c r="I13" s="46">
        <f>'G-1'!I13+'G-2'!I13+'G-3'!I13+'G-4'!I13</f>
        <v>104</v>
      </c>
      <c r="J13" s="46">
        <f>'G-1'!J13+'G-2'!J13+'G-3'!J13+'G-4'!J13</f>
        <v>508</v>
      </c>
      <c r="K13" s="46">
        <f>'G-1'!K13+'G-2'!K13+'G-3'!K13+'G-4'!K13</f>
        <v>8</v>
      </c>
      <c r="L13" s="46">
        <f>'G-1'!L13+'G-2'!L13+'G-3'!L13+'G-4'!L13</f>
        <v>9</v>
      </c>
      <c r="M13" s="6">
        <f t="shared" si="1"/>
        <v>598.5</v>
      </c>
      <c r="N13" s="2">
        <f t="shared" ref="N13:N18" si="4">M10+M11+M12+M13</f>
        <v>2336.5</v>
      </c>
      <c r="O13" s="19" t="s">
        <v>33</v>
      </c>
      <c r="P13" s="46">
        <f>'G-1'!P13+'G-2'!P13+'G-3'!P13+'G-4'!P13</f>
        <v>142</v>
      </c>
      <c r="Q13" s="46">
        <f>'G-1'!Q13+'G-2'!Q13+'G-3'!Q13+'G-4'!Q13</f>
        <v>479</v>
      </c>
      <c r="R13" s="46">
        <f>'G-1'!R13+'G-2'!R13+'G-3'!R13+'G-4'!R13</f>
        <v>7</v>
      </c>
      <c r="S13" s="46">
        <f>'G-1'!S13+'G-2'!S13+'G-3'!S13+'G-4'!S13</f>
        <v>2</v>
      </c>
      <c r="T13" s="6">
        <f t="shared" si="2"/>
        <v>569</v>
      </c>
      <c r="U13" s="2">
        <f t="shared" ref="U13:U21" si="5">T10+T11+T12+T13</f>
        <v>2359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165</v>
      </c>
      <c r="C14" s="46">
        <f>'G-1'!C14+'G-2'!C14+'G-3'!C14+'G-4'!C14</f>
        <v>441</v>
      </c>
      <c r="D14" s="46">
        <f>'G-1'!D14+'G-2'!D14+'G-3'!D14+'G-4'!D14</f>
        <v>10</v>
      </c>
      <c r="E14" s="46">
        <f>'G-1'!E14+'G-2'!E14+'G-3'!E14+'G-4'!E14</f>
        <v>10</v>
      </c>
      <c r="F14" s="6">
        <f t="shared" si="0"/>
        <v>568.5</v>
      </c>
      <c r="G14" s="2">
        <f t="shared" si="3"/>
        <v>2447.5</v>
      </c>
      <c r="H14" s="19" t="s">
        <v>9</v>
      </c>
      <c r="I14" s="46">
        <f>'G-1'!I14+'G-2'!I14+'G-3'!I14+'G-4'!I14</f>
        <v>105</v>
      </c>
      <c r="J14" s="46">
        <f>'G-1'!J14+'G-2'!J14+'G-3'!J14+'G-4'!J14</f>
        <v>461</v>
      </c>
      <c r="K14" s="46">
        <f>'G-1'!K14+'G-2'!K14+'G-3'!K14+'G-4'!K14</f>
        <v>7</v>
      </c>
      <c r="L14" s="46">
        <f>'G-1'!L14+'G-2'!L14+'G-3'!L14+'G-4'!L14</f>
        <v>4</v>
      </c>
      <c r="M14" s="6">
        <f t="shared" si="1"/>
        <v>537.5</v>
      </c>
      <c r="N14" s="2">
        <f t="shared" si="4"/>
        <v>2383.5</v>
      </c>
      <c r="O14" s="19" t="s">
        <v>29</v>
      </c>
      <c r="P14" s="46">
        <f>'G-1'!P14+'G-2'!P14+'G-3'!P14+'G-4'!P14</f>
        <v>126</v>
      </c>
      <c r="Q14" s="46">
        <f>'G-1'!Q14+'G-2'!Q14+'G-3'!Q14+'G-4'!Q14</f>
        <v>426</v>
      </c>
      <c r="R14" s="46">
        <f>'G-1'!R14+'G-2'!R14+'G-3'!R14+'G-4'!R14</f>
        <v>11</v>
      </c>
      <c r="S14" s="46">
        <f>'G-1'!S14+'G-2'!S14+'G-3'!S14+'G-4'!S14</f>
        <v>12</v>
      </c>
      <c r="T14" s="6">
        <f t="shared" si="2"/>
        <v>541</v>
      </c>
      <c r="U14" s="2">
        <f t="shared" si="5"/>
        <v>2299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149</v>
      </c>
      <c r="C15" s="46">
        <f>'G-1'!C15+'G-2'!C15+'G-3'!C15+'G-4'!C15</f>
        <v>449</v>
      </c>
      <c r="D15" s="46">
        <f>'G-1'!D15+'G-2'!D15+'G-3'!D15+'G-4'!D15</f>
        <v>9</v>
      </c>
      <c r="E15" s="46">
        <f>'G-1'!E15+'G-2'!E15+'G-3'!E15+'G-4'!E15</f>
        <v>12</v>
      </c>
      <c r="F15" s="6">
        <f t="shared" si="0"/>
        <v>571.5</v>
      </c>
      <c r="G15" s="2">
        <f t="shared" si="3"/>
        <v>2404</v>
      </c>
      <c r="H15" s="19" t="s">
        <v>12</v>
      </c>
      <c r="I15" s="46">
        <f>'G-1'!I15+'G-2'!I15+'G-3'!I15+'G-4'!I15</f>
        <v>124</v>
      </c>
      <c r="J15" s="46">
        <f>'G-1'!J15+'G-2'!J15+'G-3'!J15+'G-4'!J15</f>
        <v>475</v>
      </c>
      <c r="K15" s="46">
        <f>'G-1'!K15+'G-2'!K15+'G-3'!K15+'G-4'!K15</f>
        <v>7</v>
      </c>
      <c r="L15" s="46">
        <f>'G-1'!L15+'G-2'!L15+'G-3'!L15+'G-4'!L15</f>
        <v>6</v>
      </c>
      <c r="M15" s="6">
        <f t="shared" si="1"/>
        <v>566</v>
      </c>
      <c r="N15" s="2">
        <f t="shared" si="4"/>
        <v>2344</v>
      </c>
      <c r="O15" s="18" t="s">
        <v>30</v>
      </c>
      <c r="P15" s="46">
        <f>'G-1'!P15+'G-2'!P15+'G-3'!P15+'G-4'!P15</f>
        <v>130</v>
      </c>
      <c r="Q15" s="46">
        <f>'G-1'!Q15+'G-2'!Q15+'G-3'!Q15+'G-4'!Q15</f>
        <v>444</v>
      </c>
      <c r="R15" s="46">
        <f>'G-1'!R15+'G-2'!R15+'G-3'!R15+'G-4'!R15</f>
        <v>9</v>
      </c>
      <c r="S15" s="46">
        <f>'G-1'!S15+'G-2'!S15+'G-3'!S15+'G-4'!S15</f>
        <v>4</v>
      </c>
      <c r="T15" s="6">
        <f t="shared" si="2"/>
        <v>537</v>
      </c>
      <c r="U15" s="2">
        <f t="shared" si="5"/>
        <v>2238.5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141</v>
      </c>
      <c r="C16" s="46">
        <f>'G-1'!C16+'G-2'!C16+'G-3'!C16+'G-4'!C16</f>
        <v>433</v>
      </c>
      <c r="D16" s="46">
        <f>'G-1'!D16+'G-2'!D16+'G-3'!D16+'G-4'!D16</f>
        <v>11</v>
      </c>
      <c r="E16" s="46">
        <f>'G-1'!E16+'G-2'!E16+'G-3'!E16+'G-4'!E16</f>
        <v>11</v>
      </c>
      <c r="F16" s="6">
        <f t="shared" si="0"/>
        <v>553</v>
      </c>
      <c r="G16" s="2">
        <f t="shared" si="3"/>
        <v>2325.5</v>
      </c>
      <c r="H16" s="19" t="s">
        <v>15</v>
      </c>
      <c r="I16" s="46">
        <f>'G-1'!I16+'G-2'!I16+'G-3'!I16+'G-4'!I16</f>
        <v>122</v>
      </c>
      <c r="J16" s="46">
        <f>'G-1'!J16+'G-2'!J16+'G-3'!J16+'G-4'!J16</f>
        <v>443</v>
      </c>
      <c r="K16" s="46">
        <f>'G-1'!K16+'G-2'!K16+'G-3'!K16+'G-4'!K16</f>
        <v>8</v>
      </c>
      <c r="L16" s="46">
        <f>'G-1'!L16+'G-2'!L16+'G-3'!L16+'G-4'!L16</f>
        <v>7</v>
      </c>
      <c r="M16" s="6">
        <f t="shared" si="1"/>
        <v>537.5</v>
      </c>
      <c r="N16" s="2">
        <f t="shared" si="4"/>
        <v>2239.5</v>
      </c>
      <c r="O16" s="19" t="s">
        <v>8</v>
      </c>
      <c r="P16" s="46">
        <f>'G-1'!P16+'G-2'!P16+'G-3'!P16+'G-4'!P16</f>
        <v>125</v>
      </c>
      <c r="Q16" s="46">
        <f>'G-1'!Q16+'G-2'!Q16+'G-3'!Q16+'G-4'!Q16</f>
        <v>436</v>
      </c>
      <c r="R16" s="46">
        <f>'G-1'!R16+'G-2'!R16+'G-3'!R16+'G-4'!R16</f>
        <v>8</v>
      </c>
      <c r="S16" s="46">
        <f>'G-1'!S16+'G-2'!S16+'G-3'!S16+'G-4'!S16</f>
        <v>6</v>
      </c>
      <c r="T16" s="6">
        <f t="shared" si="2"/>
        <v>529.5</v>
      </c>
      <c r="U16" s="2">
        <f t="shared" si="5"/>
        <v>2176.5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145</v>
      </c>
      <c r="C17" s="46">
        <f>'G-1'!C17+'G-2'!C17+'G-3'!C17+'G-4'!C17</f>
        <v>423</v>
      </c>
      <c r="D17" s="46">
        <f>'G-1'!D17+'G-2'!D17+'G-3'!D17+'G-4'!D17</f>
        <v>8</v>
      </c>
      <c r="E17" s="46">
        <f>'G-1'!E17+'G-2'!E17+'G-3'!E17+'G-4'!E17</f>
        <v>13</v>
      </c>
      <c r="F17" s="6">
        <f t="shared" si="0"/>
        <v>544</v>
      </c>
      <c r="G17" s="2">
        <f t="shared" si="3"/>
        <v>2237</v>
      </c>
      <c r="H17" s="19" t="s">
        <v>18</v>
      </c>
      <c r="I17" s="46">
        <f>'G-1'!I17+'G-2'!I17+'G-3'!I17+'G-4'!I17</f>
        <v>123</v>
      </c>
      <c r="J17" s="46">
        <f>'G-1'!J17+'G-2'!J17+'G-3'!J17+'G-4'!J17</f>
        <v>381</v>
      </c>
      <c r="K17" s="46">
        <f>'G-1'!K17+'G-2'!K17+'G-3'!K17+'G-4'!K17</f>
        <v>6</v>
      </c>
      <c r="L17" s="46">
        <f>'G-1'!L17+'G-2'!L17+'G-3'!L17+'G-4'!L17</f>
        <v>6</v>
      </c>
      <c r="M17" s="6">
        <f t="shared" si="1"/>
        <v>469.5</v>
      </c>
      <c r="N17" s="2">
        <f t="shared" si="4"/>
        <v>2110.5</v>
      </c>
      <c r="O17" s="19" t="s">
        <v>10</v>
      </c>
      <c r="P17" s="46">
        <f>'G-1'!P17+'G-2'!P17+'G-3'!P17+'G-4'!P17</f>
        <v>132</v>
      </c>
      <c r="Q17" s="46">
        <f>'G-1'!Q17+'G-2'!Q17+'G-3'!Q17+'G-4'!Q17</f>
        <v>478</v>
      </c>
      <c r="R17" s="46">
        <f>'G-1'!R17+'G-2'!R17+'G-3'!R17+'G-4'!R17</f>
        <v>9</v>
      </c>
      <c r="S17" s="46">
        <f>'G-1'!S17+'G-2'!S17+'G-3'!S17+'G-4'!S17</f>
        <v>4</v>
      </c>
      <c r="T17" s="6">
        <f t="shared" si="2"/>
        <v>572</v>
      </c>
      <c r="U17" s="2">
        <f t="shared" si="5"/>
        <v>2179.5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148</v>
      </c>
      <c r="C18" s="46">
        <f>'G-1'!C18+'G-2'!C18+'G-3'!C18+'G-4'!C18</f>
        <v>430</v>
      </c>
      <c r="D18" s="46">
        <f>'G-1'!D18+'G-2'!D18+'G-3'!D18+'G-4'!D18</f>
        <v>10</v>
      </c>
      <c r="E18" s="46">
        <f>'G-1'!E18+'G-2'!E18+'G-3'!E18+'G-4'!E18</f>
        <v>13</v>
      </c>
      <c r="F18" s="6">
        <f t="shared" si="0"/>
        <v>556.5</v>
      </c>
      <c r="G18" s="2">
        <f t="shared" si="3"/>
        <v>2225</v>
      </c>
      <c r="H18" s="19" t="s">
        <v>20</v>
      </c>
      <c r="I18" s="46">
        <f>'G-1'!I18+'G-2'!I18+'G-3'!I18+'G-4'!I18</f>
        <v>123</v>
      </c>
      <c r="J18" s="46">
        <f>'G-1'!J18+'G-2'!J18+'G-3'!J18+'G-4'!J18</f>
        <v>386</v>
      </c>
      <c r="K18" s="46">
        <f>'G-1'!K18+'G-2'!K18+'G-3'!K18+'G-4'!K18</f>
        <v>5</v>
      </c>
      <c r="L18" s="46">
        <f>'G-1'!L18+'G-2'!L18+'G-3'!L18+'G-4'!L18</f>
        <v>8</v>
      </c>
      <c r="M18" s="6">
        <f t="shared" si="1"/>
        <v>477.5</v>
      </c>
      <c r="N18" s="2">
        <f t="shared" si="4"/>
        <v>2050.5</v>
      </c>
      <c r="O18" s="19" t="s">
        <v>13</v>
      </c>
      <c r="P18" s="46">
        <f>'G-1'!P18+'G-2'!P18+'G-3'!P18+'G-4'!P18</f>
        <v>151</v>
      </c>
      <c r="Q18" s="46">
        <f>'G-1'!Q18+'G-2'!Q18+'G-3'!Q18+'G-4'!Q18</f>
        <v>490</v>
      </c>
      <c r="R18" s="46">
        <f>'G-1'!R18+'G-2'!R18+'G-3'!R18+'G-4'!R18</f>
        <v>10</v>
      </c>
      <c r="S18" s="46">
        <f>'G-1'!S18+'G-2'!S18+'G-3'!S18+'G-4'!S18</f>
        <v>7</v>
      </c>
      <c r="T18" s="6">
        <f t="shared" si="2"/>
        <v>603</v>
      </c>
      <c r="U18" s="2">
        <f t="shared" si="5"/>
        <v>2241.5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138</v>
      </c>
      <c r="C19" s="47">
        <f>'G-1'!C19+'G-2'!C19+'G-3'!C19+'G-4'!C19</f>
        <v>396</v>
      </c>
      <c r="D19" s="47">
        <f>'G-1'!D19+'G-2'!D19+'G-3'!D19+'G-4'!D19</f>
        <v>7</v>
      </c>
      <c r="E19" s="47">
        <f>'G-1'!E19+'G-2'!E19+'G-3'!E19+'G-4'!E19</f>
        <v>8</v>
      </c>
      <c r="F19" s="7">
        <f t="shared" si="0"/>
        <v>499</v>
      </c>
      <c r="G19" s="3">
        <f t="shared" si="3"/>
        <v>2152.5</v>
      </c>
      <c r="H19" s="20" t="s">
        <v>22</v>
      </c>
      <c r="I19" s="46">
        <f>'G-1'!I19+'G-2'!I19+'G-3'!I19+'G-4'!I19</f>
        <v>144</v>
      </c>
      <c r="J19" s="46">
        <f>'G-1'!J19+'G-2'!J19+'G-3'!J19+'G-4'!J19</f>
        <v>490</v>
      </c>
      <c r="K19" s="46">
        <f>'G-1'!K19+'G-2'!K19+'G-3'!K19+'G-4'!K19</f>
        <v>7</v>
      </c>
      <c r="L19" s="46">
        <f>'G-1'!L19+'G-2'!L19+'G-3'!L19+'G-4'!L19</f>
        <v>6</v>
      </c>
      <c r="M19" s="6">
        <f t="shared" si="1"/>
        <v>591</v>
      </c>
      <c r="N19" s="2">
        <f>M16+M17+M18+M19</f>
        <v>2075.5</v>
      </c>
      <c r="O19" s="19" t="s">
        <v>16</v>
      </c>
      <c r="P19" s="46">
        <f>'G-1'!P19+'G-2'!P19+'G-3'!P19+'G-4'!P19</f>
        <v>113</v>
      </c>
      <c r="Q19" s="46">
        <f>'G-1'!Q19+'G-2'!Q19+'G-3'!Q19+'G-4'!Q19</f>
        <v>429</v>
      </c>
      <c r="R19" s="46">
        <f>'G-1'!R19+'G-2'!R19+'G-3'!R19+'G-4'!R19</f>
        <v>6</v>
      </c>
      <c r="S19" s="46">
        <f>'G-1'!S19+'G-2'!S19+'G-3'!S19+'G-4'!S19</f>
        <v>3</v>
      </c>
      <c r="T19" s="6">
        <f t="shared" si="2"/>
        <v>505</v>
      </c>
      <c r="U19" s="2">
        <f t="shared" si="5"/>
        <v>2209.5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138</v>
      </c>
      <c r="C20" s="45">
        <f>'G-1'!C20+'G-2'!C20+'G-3'!C20+'G-4'!C20</f>
        <v>440</v>
      </c>
      <c r="D20" s="45">
        <f>'G-1'!D20+'G-2'!D20+'G-3'!D20+'G-4'!D20</f>
        <v>9</v>
      </c>
      <c r="E20" s="45">
        <f>'G-1'!E20+'G-2'!E20+'G-3'!E20+'G-4'!E20</f>
        <v>5</v>
      </c>
      <c r="F20" s="8">
        <f t="shared" si="0"/>
        <v>539.5</v>
      </c>
      <c r="G20" s="35"/>
      <c r="H20" s="19" t="s">
        <v>24</v>
      </c>
      <c r="I20" s="46">
        <f>'G-1'!I20+'G-2'!I20+'G-3'!I20+'G-4'!I20</f>
        <v>155</v>
      </c>
      <c r="J20" s="46">
        <f>'G-1'!J20+'G-2'!J20+'G-3'!J20+'G-4'!J20</f>
        <v>517</v>
      </c>
      <c r="K20" s="46">
        <f>'G-1'!K20+'G-2'!K20+'G-3'!K20+'G-4'!K20</f>
        <v>10</v>
      </c>
      <c r="L20" s="46">
        <f>'G-1'!L20+'G-2'!L20+'G-3'!L20+'G-4'!L20</f>
        <v>2</v>
      </c>
      <c r="M20" s="8">
        <f t="shared" si="1"/>
        <v>619.5</v>
      </c>
      <c r="N20" s="2">
        <f>M17+M18+M19+M20</f>
        <v>2157.5</v>
      </c>
      <c r="O20" s="19" t="s">
        <v>45</v>
      </c>
      <c r="P20" s="46">
        <f>'G-1'!P20+'G-2'!P20+'G-3'!P20+'G-4'!P20</f>
        <v>86</v>
      </c>
      <c r="Q20" s="46">
        <f>'G-1'!Q20+'G-2'!Q20+'G-3'!Q20+'G-4'!Q20</f>
        <v>412</v>
      </c>
      <c r="R20" s="46">
        <f>'G-1'!R20+'G-2'!R20+'G-3'!R20+'G-4'!R20</f>
        <v>8</v>
      </c>
      <c r="S20" s="46">
        <f>'G-1'!S20+'G-2'!S20+'G-3'!S20+'G-4'!S20</f>
        <v>5</v>
      </c>
      <c r="T20" s="8">
        <f t="shared" si="2"/>
        <v>483.5</v>
      </c>
      <c r="U20" s="2">
        <f t="shared" si="5"/>
        <v>2163.5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125</v>
      </c>
      <c r="C21" s="46">
        <f>'G-1'!C21+'G-2'!C21+'G-3'!C21+'G-4'!C21</f>
        <v>460</v>
      </c>
      <c r="D21" s="46">
        <f>'G-1'!D21+'G-2'!D21+'G-3'!D21+'G-4'!D21</f>
        <v>11</v>
      </c>
      <c r="E21" s="46">
        <f>'G-1'!E21+'G-2'!E21+'G-3'!E21+'G-4'!E21</f>
        <v>7</v>
      </c>
      <c r="F21" s="6">
        <f t="shared" si="0"/>
        <v>562</v>
      </c>
      <c r="G21" s="36"/>
      <c r="H21" s="20" t="s">
        <v>25</v>
      </c>
      <c r="I21" s="46">
        <f>'G-1'!I21+'G-2'!I21+'G-3'!I21+'G-4'!I21</f>
        <v>159</v>
      </c>
      <c r="J21" s="46">
        <f>'G-1'!J21+'G-2'!J21+'G-3'!J21+'G-4'!J21</f>
        <v>469</v>
      </c>
      <c r="K21" s="46">
        <f>'G-1'!K21+'G-2'!K21+'G-3'!K21+'G-4'!K21</f>
        <v>8</v>
      </c>
      <c r="L21" s="46">
        <f>'G-1'!L21+'G-2'!L21+'G-3'!L21+'G-4'!L21</f>
        <v>12</v>
      </c>
      <c r="M21" s="6">
        <f t="shared" si="1"/>
        <v>594.5</v>
      </c>
      <c r="N21" s="2">
        <f>M18+M19+M20+M21</f>
        <v>2282.5</v>
      </c>
      <c r="O21" s="21" t="s">
        <v>46</v>
      </c>
      <c r="P21" s="47">
        <f>'G-1'!P21+'G-2'!P21+'G-3'!P21+'G-4'!P21</f>
        <v>105</v>
      </c>
      <c r="Q21" s="47">
        <f>'G-1'!Q21+'G-2'!Q21+'G-3'!Q21+'G-4'!Q21</f>
        <v>423</v>
      </c>
      <c r="R21" s="47">
        <f>'G-1'!R21+'G-2'!R21+'G-3'!R21+'G-4'!R21</f>
        <v>9</v>
      </c>
      <c r="S21" s="47">
        <f>'G-1'!S21+'G-2'!S21+'G-3'!S21+'G-4'!S21</f>
        <v>3</v>
      </c>
      <c r="T21" s="7">
        <f t="shared" si="2"/>
        <v>501</v>
      </c>
      <c r="U21" s="3">
        <f t="shared" si="5"/>
        <v>2092.5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142</v>
      </c>
      <c r="C22" s="46">
        <f>'G-1'!C22+'G-2'!C22+'G-3'!C22+'G-4'!C22</f>
        <v>468</v>
      </c>
      <c r="D22" s="46">
        <f>'G-1'!D22+'G-2'!D22+'G-3'!D22+'G-4'!D22</f>
        <v>8</v>
      </c>
      <c r="E22" s="46">
        <f>'G-1'!E22+'G-2'!E22+'G-3'!E22+'G-4'!E22</f>
        <v>14</v>
      </c>
      <c r="F22" s="6">
        <f t="shared" si="0"/>
        <v>590</v>
      </c>
      <c r="G22" s="2"/>
      <c r="H22" s="21" t="s">
        <v>26</v>
      </c>
      <c r="I22" s="46">
        <f>'G-1'!I22+'G-2'!I22+'G-3'!I22+'G-4'!I22</f>
        <v>200</v>
      </c>
      <c r="J22" s="46">
        <f>'G-1'!J22+'G-2'!J22+'G-3'!J22+'G-4'!J22</f>
        <v>469</v>
      </c>
      <c r="K22" s="46">
        <f>'G-1'!K22+'G-2'!K22+'G-3'!K22+'G-4'!K22</f>
        <v>8</v>
      </c>
      <c r="L22" s="46">
        <f>'G-1'!L22+'G-2'!L22+'G-3'!L22+'G-4'!L22</f>
        <v>6</v>
      </c>
      <c r="M22" s="6">
        <f t="shared" si="1"/>
        <v>600</v>
      </c>
      <c r="N22" s="3">
        <f>M19+M20+M21+M22</f>
        <v>2405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5" t="s">
        <v>47</v>
      </c>
      <c r="B23" s="186"/>
      <c r="C23" s="191" t="s">
        <v>50</v>
      </c>
      <c r="D23" s="192"/>
      <c r="E23" s="192"/>
      <c r="F23" s="193"/>
      <c r="G23" s="84">
        <f>MAX(G13:G19)</f>
        <v>2447.5</v>
      </c>
      <c r="H23" s="189" t="s">
        <v>48</v>
      </c>
      <c r="I23" s="190"/>
      <c r="J23" s="182" t="s">
        <v>50</v>
      </c>
      <c r="K23" s="183"/>
      <c r="L23" s="183"/>
      <c r="M23" s="184"/>
      <c r="N23" s="85">
        <f>MAX(N10:N22)</f>
        <v>2405</v>
      </c>
      <c r="O23" s="185" t="s">
        <v>49</v>
      </c>
      <c r="P23" s="186"/>
      <c r="Q23" s="191" t="s">
        <v>50</v>
      </c>
      <c r="R23" s="192"/>
      <c r="S23" s="192"/>
      <c r="T23" s="193"/>
      <c r="U23" s="84">
        <f>MAX(U13:U21)</f>
        <v>2359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7"/>
      <c r="B24" s="188"/>
      <c r="C24" s="82" t="s">
        <v>73</v>
      </c>
      <c r="D24" s="86"/>
      <c r="E24" s="86"/>
      <c r="F24" s="87" t="s">
        <v>66</v>
      </c>
      <c r="G24" s="88"/>
      <c r="H24" s="187"/>
      <c r="I24" s="188"/>
      <c r="J24" s="82" t="s">
        <v>73</v>
      </c>
      <c r="K24" s="86"/>
      <c r="L24" s="86"/>
      <c r="M24" s="87" t="s">
        <v>93</v>
      </c>
      <c r="N24" s="88"/>
      <c r="O24" s="187"/>
      <c r="P24" s="188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4" t="s">
        <v>51</v>
      </c>
      <c r="B26" s="194"/>
      <c r="C26" s="194"/>
      <c r="D26" s="194"/>
      <c r="E26" s="19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33" sqref="L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112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113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41" t="str">
        <f>'G-1'!D5</f>
        <v>CALLE 74  X CARRERA 53</v>
      </c>
      <c r="D5" s="241"/>
      <c r="E5" s="241"/>
      <c r="F5" s="111"/>
      <c r="G5" s="112"/>
      <c r="H5" s="103" t="s">
        <v>53</v>
      </c>
      <c r="I5" s="242">
        <f>'G-1'!L5</f>
        <v>1255</v>
      </c>
      <c r="J5" s="242"/>
    </row>
    <row r="6" spans="1:10" x14ac:dyDescent="0.2">
      <c r="A6" s="169" t="s">
        <v>114</v>
      </c>
      <c r="B6" s="169"/>
      <c r="C6" s="227" t="s">
        <v>150</v>
      </c>
      <c r="D6" s="227"/>
      <c r="E6" s="227"/>
      <c r="F6" s="111"/>
      <c r="G6" s="112"/>
      <c r="H6" s="103" t="s">
        <v>58</v>
      </c>
      <c r="I6" s="228">
        <f>'G-1'!S6</f>
        <v>42403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115</v>
      </c>
      <c r="B8" s="232" t="s">
        <v>116</v>
      </c>
      <c r="C8" s="230" t="s">
        <v>117</v>
      </c>
      <c r="D8" s="23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4" t="s">
        <v>123</v>
      </c>
      <c r="J8" s="236" t="s">
        <v>124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/>
      <c r="B10" s="224"/>
      <c r="C10" s="122"/>
      <c r="D10" s="123" t="s">
        <v>125</v>
      </c>
      <c r="E10" s="163">
        <v>0</v>
      </c>
      <c r="F10" s="163">
        <v>0</v>
      </c>
      <c r="G10" s="163">
        <v>0</v>
      </c>
      <c r="H10" s="163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2"/>
      <c r="B11" s="225"/>
      <c r="C11" s="122" t="s">
        <v>126</v>
      </c>
      <c r="D11" s="125" t="s">
        <v>127</v>
      </c>
      <c r="E11" s="164">
        <v>0</v>
      </c>
      <c r="F11" s="164">
        <v>0</v>
      </c>
      <c r="G11" s="164">
        <v>0</v>
      </c>
      <c r="H11" s="164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2"/>
      <c r="B12" s="225"/>
      <c r="C12" s="128" t="s">
        <v>135</v>
      </c>
      <c r="D12" s="129" t="s">
        <v>128</v>
      </c>
      <c r="E12" s="165">
        <v>0</v>
      </c>
      <c r="F12" s="165">
        <v>0</v>
      </c>
      <c r="G12" s="165">
        <v>0</v>
      </c>
      <c r="H12" s="16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2"/>
      <c r="B13" s="225"/>
      <c r="C13" s="132"/>
      <c r="D13" s="123" t="s">
        <v>125</v>
      </c>
      <c r="E13" s="163">
        <v>0</v>
      </c>
      <c r="F13" s="163">
        <v>0</v>
      </c>
      <c r="G13" s="163">
        <v>0</v>
      </c>
      <c r="H13" s="163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2"/>
      <c r="B14" s="225"/>
      <c r="C14" s="122" t="s">
        <v>129</v>
      </c>
      <c r="D14" s="125" t="s">
        <v>127</v>
      </c>
      <c r="E14" s="164">
        <v>0</v>
      </c>
      <c r="F14" s="164">
        <v>0</v>
      </c>
      <c r="G14" s="164">
        <v>0</v>
      </c>
      <c r="H14" s="164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2"/>
      <c r="B15" s="225"/>
      <c r="C15" s="128" t="s">
        <v>136</v>
      </c>
      <c r="D15" s="129" t="s">
        <v>128</v>
      </c>
      <c r="E15" s="165">
        <v>0</v>
      </c>
      <c r="F15" s="165">
        <v>0</v>
      </c>
      <c r="G15" s="165">
        <v>0</v>
      </c>
      <c r="H15" s="16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2"/>
      <c r="B16" s="225"/>
      <c r="C16" s="132"/>
      <c r="D16" s="123" t="s">
        <v>125</v>
      </c>
      <c r="E16" s="163">
        <v>0</v>
      </c>
      <c r="F16" s="163">
        <v>0</v>
      </c>
      <c r="G16" s="163">
        <v>0</v>
      </c>
      <c r="H16" s="163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2"/>
      <c r="B17" s="225"/>
      <c r="C17" s="122" t="s">
        <v>130</v>
      </c>
      <c r="D17" s="125" t="s">
        <v>127</v>
      </c>
      <c r="E17" s="164">
        <v>0</v>
      </c>
      <c r="F17" s="164">
        <v>0</v>
      </c>
      <c r="G17" s="164">
        <v>0</v>
      </c>
      <c r="H17" s="164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3"/>
      <c r="B18" s="226"/>
      <c r="C18" s="133" t="s">
        <v>137</v>
      </c>
      <c r="D18" s="129" t="s">
        <v>128</v>
      </c>
      <c r="E18" s="165">
        <v>0</v>
      </c>
      <c r="F18" s="165">
        <v>0</v>
      </c>
      <c r="G18" s="165">
        <v>0</v>
      </c>
      <c r="H18" s="16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1" t="s">
        <v>131</v>
      </c>
      <c r="B19" s="224">
        <v>2</v>
      </c>
      <c r="C19" s="134"/>
      <c r="D19" s="123" t="s">
        <v>125</v>
      </c>
      <c r="E19" s="75">
        <v>43</v>
      </c>
      <c r="F19" s="75">
        <v>120</v>
      </c>
      <c r="G19" s="75">
        <v>2</v>
      </c>
      <c r="H19" s="75">
        <v>1</v>
      </c>
      <c r="I19" s="75">
        <f t="shared" si="0"/>
        <v>148</v>
      </c>
      <c r="J19" s="124">
        <f>IF(I19=0,"0,00",I19/SUM(I19:I21)*100)</f>
        <v>26.217891939769704</v>
      </c>
    </row>
    <row r="20" spans="1:10" x14ac:dyDescent="0.2">
      <c r="A20" s="222"/>
      <c r="B20" s="225"/>
      <c r="C20" s="122" t="s">
        <v>126</v>
      </c>
      <c r="D20" s="125" t="s">
        <v>127</v>
      </c>
      <c r="E20" s="126">
        <v>123</v>
      </c>
      <c r="F20" s="126">
        <v>330</v>
      </c>
      <c r="G20" s="126">
        <v>5</v>
      </c>
      <c r="H20" s="126">
        <v>6</v>
      </c>
      <c r="I20" s="126">
        <f t="shared" si="0"/>
        <v>416.5</v>
      </c>
      <c r="J20" s="127">
        <f>IF(I20=0,"0,00",I20/SUM(I19:I21)*100)</f>
        <v>73.782108060230286</v>
      </c>
    </row>
    <row r="21" spans="1:10" x14ac:dyDescent="0.2">
      <c r="A21" s="222"/>
      <c r="B21" s="225"/>
      <c r="C21" s="128" t="s">
        <v>138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2"/>
      <c r="B22" s="225"/>
      <c r="C22" s="132"/>
      <c r="D22" s="123" t="s">
        <v>125</v>
      </c>
      <c r="E22" s="75">
        <v>40</v>
      </c>
      <c r="F22" s="75">
        <v>117</v>
      </c>
      <c r="G22" s="75">
        <v>2</v>
      </c>
      <c r="H22" s="75">
        <v>3</v>
      </c>
      <c r="I22" s="75">
        <f t="shared" si="0"/>
        <v>148.5</v>
      </c>
      <c r="J22" s="124">
        <f>IF(I22=0,"0,00",I22/SUM(I22:I24)*100)</f>
        <v>23.534072900158478</v>
      </c>
    </row>
    <row r="23" spans="1:10" x14ac:dyDescent="0.2">
      <c r="A23" s="222"/>
      <c r="B23" s="225"/>
      <c r="C23" s="122" t="s">
        <v>129</v>
      </c>
      <c r="D23" s="125" t="s">
        <v>127</v>
      </c>
      <c r="E23" s="126">
        <v>158</v>
      </c>
      <c r="F23" s="126">
        <v>375</v>
      </c>
      <c r="G23" s="126">
        <v>8</v>
      </c>
      <c r="H23" s="126">
        <v>5</v>
      </c>
      <c r="I23" s="126">
        <f t="shared" si="0"/>
        <v>482.5</v>
      </c>
      <c r="J23" s="127">
        <f>IF(I23=0,"0,00",I23/SUM(I22:I24)*100)</f>
        <v>76.465927099841522</v>
      </c>
    </row>
    <row r="24" spans="1:10" x14ac:dyDescent="0.2">
      <c r="A24" s="222"/>
      <c r="B24" s="225"/>
      <c r="C24" s="128" t="s">
        <v>139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2"/>
      <c r="B25" s="225"/>
      <c r="C25" s="132"/>
      <c r="D25" s="123" t="s">
        <v>125</v>
      </c>
      <c r="E25" s="75">
        <v>51</v>
      </c>
      <c r="F25" s="75">
        <v>73</v>
      </c>
      <c r="G25" s="75">
        <v>1</v>
      </c>
      <c r="H25" s="75">
        <v>2</v>
      </c>
      <c r="I25" s="75">
        <f t="shared" si="0"/>
        <v>105.5</v>
      </c>
      <c r="J25" s="124">
        <f>IF(I25=0,"0,00",I25/SUM(I25:I27)*100)</f>
        <v>22.233930453108535</v>
      </c>
    </row>
    <row r="26" spans="1:10" x14ac:dyDescent="0.2">
      <c r="A26" s="222"/>
      <c r="B26" s="225"/>
      <c r="C26" s="122" t="s">
        <v>130</v>
      </c>
      <c r="D26" s="125" t="s">
        <v>127</v>
      </c>
      <c r="E26" s="126">
        <v>55</v>
      </c>
      <c r="F26" s="126">
        <v>323</v>
      </c>
      <c r="G26" s="126">
        <v>8</v>
      </c>
      <c r="H26" s="126">
        <v>1</v>
      </c>
      <c r="I26" s="126">
        <f t="shared" si="0"/>
        <v>369</v>
      </c>
      <c r="J26" s="127">
        <f>IF(I26=0,"0,00",I26/SUM(I25:I27)*100)</f>
        <v>77.766069546891472</v>
      </c>
    </row>
    <row r="27" spans="1:10" x14ac:dyDescent="0.2">
      <c r="A27" s="223"/>
      <c r="B27" s="226"/>
      <c r="C27" s="133" t="s">
        <v>140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1"/>
      <c r="B28" s="224"/>
      <c r="C28" s="134"/>
      <c r="D28" s="123" t="s">
        <v>125</v>
      </c>
      <c r="E28" s="163">
        <v>0</v>
      </c>
      <c r="F28" s="163">
        <v>0</v>
      </c>
      <c r="G28" s="163">
        <v>0</v>
      </c>
      <c r="H28" s="163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2"/>
      <c r="B29" s="225"/>
      <c r="C29" s="122" t="s">
        <v>126</v>
      </c>
      <c r="D29" s="125" t="s">
        <v>127</v>
      </c>
      <c r="E29" s="164">
        <v>0</v>
      </c>
      <c r="F29" s="164">
        <v>0</v>
      </c>
      <c r="G29" s="164">
        <v>0</v>
      </c>
      <c r="H29" s="164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2"/>
      <c r="B30" s="225"/>
      <c r="C30" s="128" t="s">
        <v>141</v>
      </c>
      <c r="D30" s="129" t="s">
        <v>128</v>
      </c>
      <c r="E30" s="165">
        <v>0</v>
      </c>
      <c r="F30" s="165">
        <v>0</v>
      </c>
      <c r="G30" s="165">
        <v>0</v>
      </c>
      <c r="H30" s="165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2"/>
      <c r="B31" s="225"/>
      <c r="C31" s="132"/>
      <c r="D31" s="123" t="s">
        <v>125</v>
      </c>
      <c r="E31" s="163">
        <v>0</v>
      </c>
      <c r="F31" s="163">
        <v>0</v>
      </c>
      <c r="G31" s="163">
        <v>0</v>
      </c>
      <c r="H31" s="163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2"/>
      <c r="B32" s="225"/>
      <c r="C32" s="122" t="s">
        <v>129</v>
      </c>
      <c r="D32" s="125" t="s">
        <v>127</v>
      </c>
      <c r="E32" s="164">
        <v>0</v>
      </c>
      <c r="F32" s="164">
        <v>0</v>
      </c>
      <c r="G32" s="164">
        <v>0</v>
      </c>
      <c r="H32" s="164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22"/>
      <c r="B33" s="225"/>
      <c r="C33" s="128" t="s">
        <v>142</v>
      </c>
      <c r="D33" s="129" t="s">
        <v>128</v>
      </c>
      <c r="E33" s="165">
        <v>0</v>
      </c>
      <c r="F33" s="165">
        <v>0</v>
      </c>
      <c r="G33" s="165">
        <v>0</v>
      </c>
      <c r="H33" s="165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2"/>
      <c r="B34" s="225"/>
      <c r="C34" s="132"/>
      <c r="D34" s="123" t="s">
        <v>125</v>
      </c>
      <c r="E34" s="163">
        <v>0</v>
      </c>
      <c r="F34" s="163">
        <v>0</v>
      </c>
      <c r="G34" s="163">
        <v>0</v>
      </c>
      <c r="H34" s="163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2"/>
      <c r="B35" s="225"/>
      <c r="C35" s="122" t="s">
        <v>130</v>
      </c>
      <c r="D35" s="125" t="s">
        <v>127</v>
      </c>
      <c r="E35" s="164">
        <v>0</v>
      </c>
      <c r="F35" s="164">
        <v>0</v>
      </c>
      <c r="G35" s="164">
        <v>0</v>
      </c>
      <c r="H35" s="164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23"/>
      <c r="B36" s="226"/>
      <c r="C36" s="133" t="s">
        <v>143</v>
      </c>
      <c r="D36" s="129" t="s">
        <v>128</v>
      </c>
      <c r="E36" s="165">
        <v>0</v>
      </c>
      <c r="F36" s="165">
        <v>0</v>
      </c>
      <c r="G36" s="165">
        <v>0</v>
      </c>
      <c r="H36" s="16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1" t="s">
        <v>132</v>
      </c>
      <c r="B37" s="224">
        <v>3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2"/>
      <c r="B38" s="225"/>
      <c r="C38" s="122" t="s">
        <v>126</v>
      </c>
      <c r="D38" s="125" t="s">
        <v>127</v>
      </c>
      <c r="E38" s="126">
        <v>127</v>
      </c>
      <c r="F38" s="126">
        <v>329</v>
      </c>
      <c r="G38" s="126">
        <v>5</v>
      </c>
      <c r="H38" s="126">
        <v>8</v>
      </c>
      <c r="I38" s="126">
        <f t="shared" si="0"/>
        <v>422.5</v>
      </c>
      <c r="J38" s="127">
        <f>IF(I38=0,"0,00",I38/SUM(I37:I39)*100)</f>
        <v>79.566854990583806</v>
      </c>
    </row>
    <row r="39" spans="1:10" x14ac:dyDescent="0.2">
      <c r="A39" s="222"/>
      <c r="B39" s="225"/>
      <c r="C39" s="128" t="s">
        <v>144</v>
      </c>
      <c r="D39" s="129" t="s">
        <v>128</v>
      </c>
      <c r="E39" s="74">
        <v>35</v>
      </c>
      <c r="F39" s="74">
        <v>91</v>
      </c>
      <c r="G39" s="74">
        <v>0</v>
      </c>
      <c r="H39" s="74">
        <v>0</v>
      </c>
      <c r="I39" s="130">
        <f t="shared" si="0"/>
        <v>108.5</v>
      </c>
      <c r="J39" s="131">
        <f>IF(I39=0,"0,00",I39/SUM(I37:I39)*100)</f>
        <v>20.433145009416194</v>
      </c>
    </row>
    <row r="40" spans="1:10" x14ac:dyDescent="0.2">
      <c r="A40" s="222"/>
      <c r="B40" s="225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2"/>
      <c r="B41" s="225"/>
      <c r="C41" s="122" t="s">
        <v>129</v>
      </c>
      <c r="D41" s="125" t="s">
        <v>127</v>
      </c>
      <c r="E41" s="126">
        <v>115</v>
      </c>
      <c r="F41" s="126">
        <v>380</v>
      </c>
      <c r="G41" s="126">
        <v>6</v>
      </c>
      <c r="H41" s="126">
        <v>10</v>
      </c>
      <c r="I41" s="126">
        <f t="shared" si="0"/>
        <v>474.5</v>
      </c>
      <c r="J41" s="127">
        <f>IF(I41=0,"0,00",I41/SUM(I40:I42)*100)</f>
        <v>84.205856255545697</v>
      </c>
    </row>
    <row r="42" spans="1:10" x14ac:dyDescent="0.2">
      <c r="A42" s="222"/>
      <c r="B42" s="225"/>
      <c r="C42" s="128" t="s">
        <v>145</v>
      </c>
      <c r="D42" s="129" t="s">
        <v>128</v>
      </c>
      <c r="E42" s="74">
        <v>46</v>
      </c>
      <c r="F42" s="74">
        <v>66</v>
      </c>
      <c r="G42" s="74">
        <v>0</v>
      </c>
      <c r="H42" s="74">
        <v>0</v>
      </c>
      <c r="I42" s="130">
        <f t="shared" si="0"/>
        <v>89</v>
      </c>
      <c r="J42" s="131">
        <f>IF(I42=0,"0,00",I42/SUM(I40:I42)*100)</f>
        <v>15.794143744454303</v>
      </c>
    </row>
    <row r="43" spans="1:10" x14ac:dyDescent="0.2">
      <c r="A43" s="222"/>
      <c r="B43" s="225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2"/>
      <c r="B44" s="225"/>
      <c r="C44" s="122" t="s">
        <v>130</v>
      </c>
      <c r="D44" s="125" t="s">
        <v>127</v>
      </c>
      <c r="E44" s="126">
        <v>67</v>
      </c>
      <c r="F44" s="126">
        <v>350</v>
      </c>
      <c r="G44" s="126">
        <v>8</v>
      </c>
      <c r="H44" s="126">
        <v>4</v>
      </c>
      <c r="I44" s="126">
        <f t="shared" si="0"/>
        <v>409.5</v>
      </c>
      <c r="J44" s="127">
        <f>IF(I44=0,"0,00",I44/SUM(I43:I45)*100)</f>
        <v>80.294117647058826</v>
      </c>
    </row>
    <row r="45" spans="1:10" x14ac:dyDescent="0.2">
      <c r="A45" s="223"/>
      <c r="B45" s="226"/>
      <c r="C45" s="133" t="s">
        <v>146</v>
      </c>
      <c r="D45" s="129" t="s">
        <v>128</v>
      </c>
      <c r="E45" s="74">
        <v>18</v>
      </c>
      <c r="F45" s="74">
        <v>89</v>
      </c>
      <c r="G45" s="74">
        <v>0</v>
      </c>
      <c r="H45" s="74">
        <v>1</v>
      </c>
      <c r="I45" s="135">
        <f t="shared" si="0"/>
        <v>100.5</v>
      </c>
      <c r="J45" s="131">
        <f>IF(I45=0,"0,00",I45/SUM(I43:I45)*100)</f>
        <v>19.705882352941178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4" zoomScale="91" zoomScaleNormal="91" workbookViewId="0">
      <selection activeCell="K12" sqref="K12"/>
    </sheetView>
  </sheetViews>
  <sheetFormatPr baseColWidth="10" defaultRowHeight="12.75" x14ac:dyDescent="0.2"/>
  <cols>
    <col min="2" max="4" width="5.5703125" customWidth="1"/>
    <col min="5" max="6" width="5.85546875" customWidth="1"/>
    <col min="7" max="7" width="5.5703125" customWidth="1"/>
    <col min="8" max="8" width="4.7109375" customWidth="1"/>
    <col min="9" max="9" width="5.5703125" customWidth="1"/>
    <col min="10" max="10" width="5.28515625" customWidth="1"/>
    <col min="11" max="11" width="5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95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96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97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98</v>
      </c>
      <c r="B8" s="246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6" t="s">
        <v>100</v>
      </c>
      <c r="M8" s="246"/>
      <c r="N8" s="246"/>
      <c r="O8" s="245" t="str">
        <f>'G-1'!D5</f>
        <v>CALLE 74  X CARRERA 53</v>
      </c>
      <c r="P8" s="245"/>
      <c r="Q8" s="245"/>
      <c r="R8" s="245"/>
      <c r="S8" s="245"/>
      <c r="T8" s="92"/>
      <c r="U8" s="92"/>
      <c r="V8" s="246" t="s">
        <v>101</v>
      </c>
      <c r="W8" s="246"/>
      <c r="X8" s="246"/>
      <c r="Y8" s="245">
        <f>'G-1'!L5</f>
        <v>1255</v>
      </c>
      <c r="Z8" s="245"/>
      <c r="AA8" s="245"/>
      <c r="AB8" s="92"/>
      <c r="AC8" s="92"/>
      <c r="AD8" s="92"/>
      <c r="AE8" s="92"/>
      <c r="AF8" s="92"/>
      <c r="AG8" s="92"/>
      <c r="AH8" s="246" t="s">
        <v>102</v>
      </c>
      <c r="AI8" s="246"/>
      <c r="AJ8" s="247">
        <f>'G-1'!S6</f>
        <v>42403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47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134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104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0</v>
      </c>
      <c r="C13" s="149">
        <f>'G-1'!F11</f>
        <v>0</v>
      </c>
      <c r="D13" s="149">
        <f>'G-1'!F12</f>
        <v>0</v>
      </c>
      <c r="E13" s="149">
        <f>'G-1'!F13</f>
        <v>0</v>
      </c>
      <c r="F13" s="149">
        <f>'G-1'!F14</f>
        <v>0</v>
      </c>
      <c r="G13" s="149">
        <f>'G-1'!F15</f>
        <v>0</v>
      </c>
      <c r="H13" s="149">
        <f>'G-1'!F16</f>
        <v>0</v>
      </c>
      <c r="I13" s="149">
        <f>'G-1'!F17</f>
        <v>0</v>
      </c>
      <c r="J13" s="149">
        <f>'G-1'!F18</f>
        <v>0</v>
      </c>
      <c r="K13" s="149">
        <f>'G-1'!F19</f>
        <v>0</v>
      </c>
      <c r="L13" s="150"/>
      <c r="M13" s="149">
        <f>'G-1'!F20</f>
        <v>0</v>
      </c>
      <c r="N13" s="149">
        <f>'G-1'!F21</f>
        <v>0</v>
      </c>
      <c r="O13" s="149">
        <f>'G-1'!F22</f>
        <v>0</v>
      </c>
      <c r="P13" s="149">
        <f>'G-1'!M10</f>
        <v>0</v>
      </c>
      <c r="Q13" s="149">
        <f>'G-1'!M11</f>
        <v>0</v>
      </c>
      <c r="R13" s="149">
        <f>'G-1'!M12</f>
        <v>0</v>
      </c>
      <c r="S13" s="149">
        <f>'G-1'!M13</f>
        <v>0</v>
      </c>
      <c r="T13" s="149">
        <f>'G-1'!M14</f>
        <v>0</v>
      </c>
      <c r="U13" s="149">
        <f>'G-1'!M15</f>
        <v>0</v>
      </c>
      <c r="V13" s="149">
        <f>'G-1'!M16</f>
        <v>0</v>
      </c>
      <c r="W13" s="149">
        <f>'G-1'!M17</f>
        <v>0</v>
      </c>
      <c r="X13" s="149">
        <f>'G-1'!M18</f>
        <v>0</v>
      </c>
      <c r="Y13" s="149">
        <f>'G-1'!M19</f>
        <v>0</v>
      </c>
      <c r="Z13" s="149">
        <f>'G-1'!M20</f>
        <v>0</v>
      </c>
      <c r="AA13" s="149">
        <f>'G-1'!M21</f>
        <v>0</v>
      </c>
      <c r="AB13" s="149">
        <f>'G-1'!M22</f>
        <v>0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148</v>
      </c>
      <c r="B16" s="159">
        <f>MAX(B14:K14)</f>
        <v>0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0</v>
      </c>
      <c r="H16" s="152"/>
      <c r="I16" s="152" t="s">
        <v>110</v>
      </c>
      <c r="J16" s="160">
        <f>+B16*J15</f>
        <v>0</v>
      </c>
      <c r="K16" s="154"/>
      <c r="L16" s="148"/>
      <c r="M16" s="159">
        <f>MAX(M14:AB14)</f>
        <v>0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0</v>
      </c>
      <c r="V16" s="152"/>
      <c r="W16" s="152"/>
      <c r="X16" s="152"/>
      <c r="Y16" s="152" t="s">
        <v>110</v>
      </c>
      <c r="Z16" s="161">
        <f>+M16*Z15</f>
        <v>0</v>
      </c>
      <c r="AA16" s="152"/>
      <c r="AB16" s="154"/>
      <c r="AC16" s="148"/>
      <c r="AD16" s="159">
        <f>MAX(AD14:AO14)</f>
        <v>0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0</v>
      </c>
      <c r="AL16" s="152"/>
      <c r="AM16" s="152"/>
      <c r="AN16" s="152" t="s">
        <v>110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318</v>
      </c>
      <c r="C18" s="149">
        <f>'G-2'!F11</f>
        <v>330.5</v>
      </c>
      <c r="D18" s="149">
        <f>'G-2'!F12</f>
        <v>349.5</v>
      </c>
      <c r="E18" s="149">
        <f>'G-2'!F13</f>
        <v>338</v>
      </c>
      <c r="F18" s="149">
        <f>'G-2'!F14</f>
        <v>314.5</v>
      </c>
      <c r="G18" s="149">
        <f>'G-2'!F15</f>
        <v>296</v>
      </c>
      <c r="H18" s="149">
        <f>'G-2'!F16</f>
        <v>262.5</v>
      </c>
      <c r="I18" s="149">
        <f>'G-2'!F17</f>
        <v>265</v>
      </c>
      <c r="J18" s="149">
        <f>'G-2'!F18</f>
        <v>291.5</v>
      </c>
      <c r="K18" s="149">
        <f>'G-2'!F19</f>
        <v>269.5</v>
      </c>
      <c r="L18" s="150"/>
      <c r="M18" s="149">
        <f>'G-2'!F20</f>
        <v>281.5</v>
      </c>
      <c r="N18" s="149">
        <f>'G-2'!F21</f>
        <v>293</v>
      </c>
      <c r="O18" s="149">
        <f>'G-2'!F22</f>
        <v>307.5</v>
      </c>
      <c r="P18" s="149">
        <f>'G-2'!M10</f>
        <v>257</v>
      </c>
      <c r="Q18" s="149">
        <f>'G-2'!M11</f>
        <v>283.5</v>
      </c>
      <c r="R18" s="149">
        <f>'G-2'!M12</f>
        <v>305</v>
      </c>
      <c r="S18" s="149">
        <f>'G-2'!M13</f>
        <v>295</v>
      </c>
      <c r="T18" s="149">
        <f>'G-2'!M14</f>
        <v>269</v>
      </c>
      <c r="U18" s="149">
        <f>'G-2'!M15</f>
        <v>282.5</v>
      </c>
      <c r="V18" s="149">
        <f>'G-2'!M16</f>
        <v>296</v>
      </c>
      <c r="W18" s="149">
        <f>'G-2'!M17</f>
        <v>257.5</v>
      </c>
      <c r="X18" s="149">
        <f>'G-2'!M18</f>
        <v>277</v>
      </c>
      <c r="Y18" s="149">
        <f>'G-2'!M19</f>
        <v>323</v>
      </c>
      <c r="Z18" s="149">
        <f>'G-2'!M20</f>
        <v>313.5</v>
      </c>
      <c r="AA18" s="149">
        <f>'G-2'!M21</f>
        <v>327</v>
      </c>
      <c r="AB18" s="149">
        <f>'G-2'!M22</f>
        <v>304</v>
      </c>
      <c r="AC18" s="150"/>
      <c r="AD18" s="149">
        <f>'G-2'!T10</f>
        <v>288.5</v>
      </c>
      <c r="AE18" s="149">
        <f>'G-2'!T11</f>
        <v>300</v>
      </c>
      <c r="AF18" s="149">
        <f>'G-2'!T12</f>
        <v>280</v>
      </c>
      <c r="AG18" s="149">
        <f>'G-2'!T13</f>
        <v>267</v>
      </c>
      <c r="AH18" s="149">
        <f>'G-2'!T14</f>
        <v>276.5</v>
      </c>
      <c r="AI18" s="149">
        <f>'G-2'!T15</f>
        <v>248.5</v>
      </c>
      <c r="AJ18" s="149">
        <f>'G-2'!T16</f>
        <v>274.5</v>
      </c>
      <c r="AK18" s="149">
        <f>'G-2'!T17</f>
        <v>286.5</v>
      </c>
      <c r="AL18" s="149">
        <f>'G-2'!T18</f>
        <v>298</v>
      </c>
      <c r="AM18" s="149">
        <f>'G-2'!T19</f>
        <v>263</v>
      </c>
      <c r="AN18" s="149">
        <f>'G-2'!T20</f>
        <v>239</v>
      </c>
      <c r="AO18" s="149">
        <f>'G-2'!T21</f>
        <v>235.5</v>
      </c>
      <c r="AP18" s="101"/>
      <c r="AQ18" s="101"/>
      <c r="AR18" s="101"/>
      <c r="AS18" s="101"/>
      <c r="AT18" s="101"/>
      <c r="AU18" s="101">
        <f t="shared" ref="AU18:BA18" si="6">E19</f>
        <v>1336</v>
      </c>
      <c r="AV18" s="101">
        <f t="shared" si="6"/>
        <v>1332.5</v>
      </c>
      <c r="AW18" s="101">
        <f t="shared" si="6"/>
        <v>1298</v>
      </c>
      <c r="AX18" s="101">
        <f t="shared" si="6"/>
        <v>1211</v>
      </c>
      <c r="AY18" s="101">
        <f t="shared" si="6"/>
        <v>1138</v>
      </c>
      <c r="AZ18" s="101">
        <f t="shared" si="6"/>
        <v>1115</v>
      </c>
      <c r="BA18" s="101">
        <f t="shared" si="6"/>
        <v>1088.5</v>
      </c>
      <c r="BB18" s="101"/>
      <c r="BC18" s="101"/>
      <c r="BD18" s="101"/>
      <c r="BE18" s="101">
        <f t="shared" ref="BE18:BQ18" si="7">P19</f>
        <v>1139</v>
      </c>
      <c r="BF18" s="101">
        <f t="shared" si="7"/>
        <v>1141</v>
      </c>
      <c r="BG18" s="101">
        <f t="shared" si="7"/>
        <v>1153</v>
      </c>
      <c r="BH18" s="101">
        <f t="shared" si="7"/>
        <v>1140.5</v>
      </c>
      <c r="BI18" s="101">
        <f t="shared" si="7"/>
        <v>1152.5</v>
      </c>
      <c r="BJ18" s="101">
        <f t="shared" si="7"/>
        <v>1151.5</v>
      </c>
      <c r="BK18" s="101">
        <f t="shared" si="7"/>
        <v>1142.5</v>
      </c>
      <c r="BL18" s="101">
        <f t="shared" si="7"/>
        <v>1105</v>
      </c>
      <c r="BM18" s="101">
        <f t="shared" si="7"/>
        <v>1113</v>
      </c>
      <c r="BN18" s="101">
        <f t="shared" si="7"/>
        <v>1153.5</v>
      </c>
      <c r="BO18" s="101">
        <f t="shared" si="7"/>
        <v>1171</v>
      </c>
      <c r="BP18" s="101">
        <f t="shared" si="7"/>
        <v>1240.5</v>
      </c>
      <c r="BQ18" s="101">
        <f t="shared" si="7"/>
        <v>1267.5</v>
      </c>
      <c r="BR18" s="101"/>
      <c r="BS18" s="101"/>
      <c r="BT18" s="101"/>
      <c r="BU18" s="101">
        <f t="shared" ref="BU18:CC18" si="8">AG19</f>
        <v>1135.5</v>
      </c>
      <c r="BV18" s="101">
        <f t="shared" si="8"/>
        <v>1123.5</v>
      </c>
      <c r="BW18" s="101">
        <f t="shared" si="8"/>
        <v>1072</v>
      </c>
      <c r="BX18" s="101">
        <f t="shared" si="8"/>
        <v>1066.5</v>
      </c>
      <c r="BY18" s="101">
        <f t="shared" si="8"/>
        <v>1086</v>
      </c>
      <c r="BZ18" s="101">
        <f t="shared" si="8"/>
        <v>1107.5</v>
      </c>
      <c r="CA18" s="101">
        <f t="shared" si="8"/>
        <v>1122</v>
      </c>
      <c r="CB18" s="101">
        <f t="shared" si="8"/>
        <v>1086.5</v>
      </c>
      <c r="CC18" s="101">
        <f t="shared" si="8"/>
        <v>1035.5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1336</v>
      </c>
      <c r="F19" s="149">
        <f t="shared" ref="F19:K19" si="9">C18+D18+E18+F18</f>
        <v>1332.5</v>
      </c>
      <c r="G19" s="149">
        <f t="shared" si="9"/>
        <v>1298</v>
      </c>
      <c r="H19" s="149">
        <f t="shared" si="9"/>
        <v>1211</v>
      </c>
      <c r="I19" s="149">
        <f t="shared" si="9"/>
        <v>1138</v>
      </c>
      <c r="J19" s="149">
        <f t="shared" si="9"/>
        <v>1115</v>
      </c>
      <c r="K19" s="149">
        <f t="shared" si="9"/>
        <v>1088.5</v>
      </c>
      <c r="L19" s="150"/>
      <c r="M19" s="149"/>
      <c r="N19" s="149"/>
      <c r="O19" s="149"/>
      <c r="P19" s="149">
        <f>M18+N18+O18+P18</f>
        <v>1139</v>
      </c>
      <c r="Q19" s="149">
        <f t="shared" ref="Q19:AB19" si="10">N18+O18+P18+Q18</f>
        <v>1141</v>
      </c>
      <c r="R19" s="149">
        <f t="shared" si="10"/>
        <v>1153</v>
      </c>
      <c r="S19" s="149">
        <f t="shared" si="10"/>
        <v>1140.5</v>
      </c>
      <c r="T19" s="149">
        <f t="shared" si="10"/>
        <v>1152.5</v>
      </c>
      <c r="U19" s="149">
        <f t="shared" si="10"/>
        <v>1151.5</v>
      </c>
      <c r="V19" s="149">
        <f t="shared" si="10"/>
        <v>1142.5</v>
      </c>
      <c r="W19" s="149">
        <f t="shared" si="10"/>
        <v>1105</v>
      </c>
      <c r="X19" s="149">
        <f t="shared" si="10"/>
        <v>1113</v>
      </c>
      <c r="Y19" s="149">
        <f t="shared" si="10"/>
        <v>1153.5</v>
      </c>
      <c r="Z19" s="149">
        <f t="shared" si="10"/>
        <v>1171</v>
      </c>
      <c r="AA19" s="149">
        <f t="shared" si="10"/>
        <v>1240.5</v>
      </c>
      <c r="AB19" s="149">
        <f t="shared" si="10"/>
        <v>1267.5</v>
      </c>
      <c r="AC19" s="150"/>
      <c r="AD19" s="149"/>
      <c r="AE19" s="149"/>
      <c r="AF19" s="149"/>
      <c r="AG19" s="149">
        <f>AD18+AE18+AF18+AG18</f>
        <v>1135.5</v>
      </c>
      <c r="AH19" s="149">
        <f t="shared" ref="AH19:AO19" si="11">AE18+AF18+AG18+AH18</f>
        <v>1123.5</v>
      </c>
      <c r="AI19" s="149">
        <f t="shared" si="11"/>
        <v>1072</v>
      </c>
      <c r="AJ19" s="149">
        <f t="shared" si="11"/>
        <v>1066.5</v>
      </c>
      <c r="AK19" s="149">
        <f t="shared" si="11"/>
        <v>1086</v>
      </c>
      <c r="AL19" s="149">
        <f t="shared" si="11"/>
        <v>1107.5</v>
      </c>
      <c r="AM19" s="149">
        <f t="shared" si="11"/>
        <v>1122</v>
      </c>
      <c r="AN19" s="149">
        <f t="shared" si="11"/>
        <v>1086.5</v>
      </c>
      <c r="AO19" s="149">
        <f t="shared" si="11"/>
        <v>1035.5</v>
      </c>
      <c r="AP19" s="101"/>
      <c r="AQ19" s="101"/>
      <c r="AR19" s="101"/>
      <c r="AS19" s="101"/>
      <c r="AT19" s="101"/>
      <c r="AU19" s="101">
        <f t="shared" ref="AU19:BA19" si="12">E29</f>
        <v>1103.5</v>
      </c>
      <c r="AV19" s="101">
        <f t="shared" si="12"/>
        <v>1115</v>
      </c>
      <c r="AW19" s="101">
        <f t="shared" si="12"/>
        <v>1106</v>
      </c>
      <c r="AX19" s="101">
        <f t="shared" si="12"/>
        <v>1114.5</v>
      </c>
      <c r="AY19" s="101">
        <f t="shared" si="12"/>
        <v>1099</v>
      </c>
      <c r="AZ19" s="101">
        <f t="shared" si="12"/>
        <v>1110</v>
      </c>
      <c r="BA19" s="101">
        <f t="shared" si="12"/>
        <v>1064</v>
      </c>
      <c r="BB19" s="101"/>
      <c r="BC19" s="101"/>
      <c r="BD19" s="101"/>
      <c r="BE19" s="101">
        <f t="shared" ref="BE19:BQ19" si="13">P29</f>
        <v>1043</v>
      </c>
      <c r="BF19" s="101">
        <f t="shared" si="13"/>
        <v>1107</v>
      </c>
      <c r="BG19" s="101">
        <f t="shared" si="13"/>
        <v>1175</v>
      </c>
      <c r="BH19" s="101">
        <f t="shared" si="13"/>
        <v>1196</v>
      </c>
      <c r="BI19" s="101">
        <f t="shared" si="13"/>
        <v>1231</v>
      </c>
      <c r="BJ19" s="101">
        <f t="shared" si="13"/>
        <v>1192.5</v>
      </c>
      <c r="BK19" s="101">
        <f t="shared" si="13"/>
        <v>1097</v>
      </c>
      <c r="BL19" s="101">
        <f t="shared" si="13"/>
        <v>1005.5</v>
      </c>
      <c r="BM19" s="101">
        <f t="shared" si="13"/>
        <v>937.5</v>
      </c>
      <c r="BN19" s="101">
        <f t="shared" si="13"/>
        <v>922</v>
      </c>
      <c r="BO19" s="101">
        <f t="shared" si="13"/>
        <v>986.5</v>
      </c>
      <c r="BP19" s="101">
        <f t="shared" si="13"/>
        <v>1042</v>
      </c>
      <c r="BQ19" s="101">
        <f t="shared" si="13"/>
        <v>1137.5</v>
      </c>
      <c r="BR19" s="101"/>
      <c r="BS19" s="101"/>
      <c r="BT19" s="101"/>
      <c r="BU19" s="101">
        <f t="shared" ref="BU19:CC19" si="14">AG29</f>
        <v>1223.5</v>
      </c>
      <c r="BV19" s="101">
        <f t="shared" si="14"/>
        <v>1175.5</v>
      </c>
      <c r="BW19" s="101">
        <f t="shared" si="14"/>
        <v>1166.5</v>
      </c>
      <c r="BX19" s="101">
        <f t="shared" si="14"/>
        <v>1110</v>
      </c>
      <c r="BY19" s="101">
        <f t="shared" si="14"/>
        <v>1093.5</v>
      </c>
      <c r="BZ19" s="101">
        <f t="shared" si="14"/>
        <v>1134</v>
      </c>
      <c r="CA19" s="101">
        <f t="shared" si="14"/>
        <v>1087.5</v>
      </c>
      <c r="CB19" s="101">
        <f t="shared" si="14"/>
        <v>1077</v>
      </c>
      <c r="CC19" s="101">
        <f t="shared" si="14"/>
        <v>1057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0.26217891939769705</v>
      </c>
      <c r="E20" s="152"/>
      <c r="F20" s="152" t="s">
        <v>109</v>
      </c>
      <c r="G20" s="153">
        <f>DIRECCIONALIDAD!J20/100</f>
        <v>0.73782108060230289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0.23534072900158479</v>
      </c>
      <c r="Q20" s="152"/>
      <c r="R20" s="152"/>
      <c r="S20" s="152"/>
      <c r="T20" s="152" t="s">
        <v>109</v>
      </c>
      <c r="U20" s="153">
        <f>DIRECCIONALIDAD!J23/100</f>
        <v>0.76465927099841524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0.22233930453108536</v>
      </c>
      <c r="AG20" s="152"/>
      <c r="AH20" s="152"/>
      <c r="AI20" s="152"/>
      <c r="AJ20" s="152" t="s">
        <v>109</v>
      </c>
      <c r="AK20" s="153">
        <f>DIRECCIONALIDAD!J26/100</f>
        <v>0.7776606954689147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148</v>
      </c>
      <c r="B21" s="159">
        <f>MAX(B19:K19)</f>
        <v>1336</v>
      </c>
      <c r="C21" s="152" t="s">
        <v>108</v>
      </c>
      <c r="D21" s="160">
        <f>+B21*D20</f>
        <v>350.27103631532327</v>
      </c>
      <c r="E21" s="152"/>
      <c r="F21" s="152" t="s">
        <v>109</v>
      </c>
      <c r="G21" s="160">
        <f>+B21*G20</f>
        <v>985.72896368467661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1267.5</v>
      </c>
      <c r="N21" s="152"/>
      <c r="O21" s="152" t="s">
        <v>108</v>
      </c>
      <c r="P21" s="161">
        <f>+M21*P20</f>
        <v>298.29437400950872</v>
      </c>
      <c r="Q21" s="152"/>
      <c r="R21" s="152"/>
      <c r="S21" s="152"/>
      <c r="T21" s="152" t="s">
        <v>109</v>
      </c>
      <c r="U21" s="161">
        <f>+M21*U20</f>
        <v>969.20562599049128</v>
      </c>
      <c r="V21" s="152"/>
      <c r="W21" s="152"/>
      <c r="X21" s="152"/>
      <c r="Y21" s="152" t="s">
        <v>110</v>
      </c>
      <c r="Z21" s="161">
        <f>+M21*Z20</f>
        <v>0</v>
      </c>
      <c r="AA21" s="152"/>
      <c r="AB21" s="154"/>
      <c r="AC21" s="148"/>
      <c r="AD21" s="159">
        <f>MAX(AD19:AO19)</f>
        <v>1135.5</v>
      </c>
      <c r="AE21" s="152" t="s">
        <v>108</v>
      </c>
      <c r="AF21" s="160">
        <f>+AD21*AF20</f>
        <v>252.46628029504743</v>
      </c>
      <c r="AG21" s="152"/>
      <c r="AH21" s="152"/>
      <c r="AI21" s="152"/>
      <c r="AJ21" s="152" t="s">
        <v>109</v>
      </c>
      <c r="AK21" s="160">
        <f>+AD21*AK20</f>
        <v>883.03371970495266</v>
      </c>
      <c r="AL21" s="152"/>
      <c r="AM21" s="152"/>
      <c r="AN21" s="152" t="s">
        <v>110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2439.5</v>
      </c>
      <c r="AV22" s="92">
        <f t="shared" si="18"/>
        <v>2447.5</v>
      </c>
      <c r="AW22" s="92">
        <f t="shared" si="18"/>
        <v>2404</v>
      </c>
      <c r="AX22" s="92">
        <f t="shared" si="18"/>
        <v>2325.5</v>
      </c>
      <c r="AY22" s="92">
        <f t="shared" si="18"/>
        <v>2237</v>
      </c>
      <c r="AZ22" s="92">
        <f t="shared" si="18"/>
        <v>2225</v>
      </c>
      <c r="BA22" s="92">
        <f t="shared" si="18"/>
        <v>2152.5</v>
      </c>
      <c r="BB22" s="92"/>
      <c r="BC22" s="92"/>
      <c r="BD22" s="92"/>
      <c r="BE22" s="92">
        <f t="shared" ref="BE22:BQ22" si="19">P34</f>
        <v>2182</v>
      </c>
      <c r="BF22" s="92">
        <f t="shared" si="19"/>
        <v>2248</v>
      </c>
      <c r="BG22" s="92">
        <f t="shared" si="19"/>
        <v>2328</v>
      </c>
      <c r="BH22" s="92">
        <f t="shared" si="19"/>
        <v>2336.5</v>
      </c>
      <c r="BI22" s="92">
        <f t="shared" si="19"/>
        <v>2383.5</v>
      </c>
      <c r="BJ22" s="92">
        <f t="shared" si="19"/>
        <v>2344</v>
      </c>
      <c r="BK22" s="92">
        <f t="shared" si="19"/>
        <v>2239.5</v>
      </c>
      <c r="BL22" s="92">
        <f t="shared" si="19"/>
        <v>2110.5</v>
      </c>
      <c r="BM22" s="92">
        <f t="shared" si="19"/>
        <v>2050.5</v>
      </c>
      <c r="BN22" s="92">
        <f t="shared" si="19"/>
        <v>2075.5</v>
      </c>
      <c r="BO22" s="92">
        <f t="shared" si="19"/>
        <v>2157.5</v>
      </c>
      <c r="BP22" s="92">
        <f t="shared" si="19"/>
        <v>2282.5</v>
      </c>
      <c r="BQ22" s="92">
        <f t="shared" si="19"/>
        <v>2405</v>
      </c>
      <c r="BR22" s="92"/>
      <c r="BS22" s="92"/>
      <c r="BT22" s="92"/>
      <c r="BU22" s="92">
        <f t="shared" ref="BU22:CC22" si="20">AG34</f>
        <v>2359</v>
      </c>
      <c r="BV22" s="92">
        <f t="shared" si="20"/>
        <v>2299</v>
      </c>
      <c r="BW22" s="92">
        <f t="shared" si="20"/>
        <v>2238.5</v>
      </c>
      <c r="BX22" s="92">
        <f t="shared" si="20"/>
        <v>2176.5</v>
      </c>
      <c r="BY22" s="92">
        <f t="shared" si="20"/>
        <v>2179.5</v>
      </c>
      <c r="BZ22" s="92">
        <f t="shared" si="20"/>
        <v>2241.5</v>
      </c>
      <c r="CA22" s="92">
        <f t="shared" si="20"/>
        <v>2209.5</v>
      </c>
      <c r="CB22" s="92">
        <f t="shared" si="20"/>
        <v>2163.5</v>
      </c>
      <c r="CC22" s="92">
        <f t="shared" si="20"/>
        <v>2092.5</v>
      </c>
    </row>
    <row r="23" spans="1:81" ht="16.5" customHeight="1" x14ac:dyDescent="0.2">
      <c r="A23" s="100" t="s">
        <v>105</v>
      </c>
      <c r="B23" s="149">
        <f>'G-3'!F10</f>
        <v>0</v>
      </c>
      <c r="C23" s="149">
        <f>'G-3'!F11</f>
        <v>0</v>
      </c>
      <c r="D23" s="149">
        <f>'G-3'!F12</f>
        <v>0</v>
      </c>
      <c r="E23" s="149">
        <f>'G-3'!F13</f>
        <v>0</v>
      </c>
      <c r="F23" s="149">
        <f>'G-3'!F14</f>
        <v>0</v>
      </c>
      <c r="G23" s="149">
        <f>'G-3'!F15</f>
        <v>0</v>
      </c>
      <c r="H23" s="149">
        <f>'G-3'!F16</f>
        <v>0</v>
      </c>
      <c r="I23" s="149">
        <f>'G-3'!F17</f>
        <v>0</v>
      </c>
      <c r="J23" s="149">
        <f>'G-3'!F18</f>
        <v>0</v>
      </c>
      <c r="K23" s="149">
        <f>'G-3'!F19</f>
        <v>0</v>
      </c>
      <c r="L23" s="150"/>
      <c r="M23" s="149">
        <f>'G-3'!F20</f>
        <v>0</v>
      </c>
      <c r="N23" s="149">
        <f>'G-3'!F21</f>
        <v>0</v>
      </c>
      <c r="O23" s="149">
        <f>'G-3'!F22</f>
        <v>0</v>
      </c>
      <c r="P23" s="149">
        <f>'G-3'!M10</f>
        <v>0</v>
      </c>
      <c r="Q23" s="149">
        <f>'G-3'!M11</f>
        <v>0</v>
      </c>
      <c r="R23" s="149">
        <f>'G-3'!M12</f>
        <v>0</v>
      </c>
      <c r="S23" s="149">
        <f>'G-3'!M13</f>
        <v>0</v>
      </c>
      <c r="T23" s="149">
        <f>'G-3'!M14</f>
        <v>0</v>
      </c>
      <c r="U23" s="149">
        <f>'G-3'!M15</f>
        <v>0</v>
      </c>
      <c r="V23" s="149">
        <f>'G-3'!M16</f>
        <v>0</v>
      </c>
      <c r="W23" s="149">
        <f>'G-3'!M17</f>
        <v>0</v>
      </c>
      <c r="X23" s="149">
        <f>'G-3'!M18</f>
        <v>0</v>
      </c>
      <c r="Y23" s="149">
        <f>'G-3'!M19</f>
        <v>0</v>
      </c>
      <c r="Z23" s="149">
        <f>'G-3'!M20</f>
        <v>0</v>
      </c>
      <c r="AA23" s="149">
        <f>'G-3'!M21</f>
        <v>0</v>
      </c>
      <c r="AB23" s="149">
        <f>'G-3'!M22</f>
        <v>0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148</v>
      </c>
      <c r="B26" s="159">
        <f>MAX(B24:K24)</f>
        <v>0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0</v>
      </c>
      <c r="H26" s="152"/>
      <c r="I26" s="152" t="s">
        <v>110</v>
      </c>
      <c r="J26" s="160">
        <f>+B26*J25</f>
        <v>0</v>
      </c>
      <c r="K26" s="154"/>
      <c r="L26" s="148"/>
      <c r="M26" s="159">
        <f>MAX(M24:AB24)</f>
        <v>0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0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0</v>
      </c>
      <c r="AL26" s="152"/>
      <c r="AM26" s="152"/>
      <c r="AN26" s="152" t="s">
        <v>110</v>
      </c>
      <c r="AO26" s="16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242.5</v>
      </c>
      <c r="C28" s="149">
        <f>'G-4'!F11</f>
        <v>284.5</v>
      </c>
      <c r="D28" s="149">
        <f>'G-4'!F12</f>
        <v>282</v>
      </c>
      <c r="E28" s="149">
        <f>'G-4'!F13</f>
        <v>294.5</v>
      </c>
      <c r="F28" s="149">
        <f>'G-4'!F14</f>
        <v>254</v>
      </c>
      <c r="G28" s="149">
        <f>'G-4'!F15</f>
        <v>275.5</v>
      </c>
      <c r="H28" s="149">
        <f>'G-4'!F16</f>
        <v>290.5</v>
      </c>
      <c r="I28" s="149">
        <f>'G-4'!F17</f>
        <v>279</v>
      </c>
      <c r="J28" s="149">
        <f>'G-4'!F18</f>
        <v>265</v>
      </c>
      <c r="K28" s="149">
        <f>'G-4'!F19</f>
        <v>229.5</v>
      </c>
      <c r="L28" s="150"/>
      <c r="M28" s="149">
        <f>'G-4'!F20</f>
        <v>258</v>
      </c>
      <c r="N28" s="149">
        <f>'G-4'!F21</f>
        <v>269</v>
      </c>
      <c r="O28" s="149">
        <f>'G-4'!F22</f>
        <v>282.5</v>
      </c>
      <c r="P28" s="149">
        <f>'G-4'!M10</f>
        <v>233.5</v>
      </c>
      <c r="Q28" s="149">
        <f>'G-4'!M11</f>
        <v>322</v>
      </c>
      <c r="R28" s="149">
        <f>'G-4'!M12</f>
        <v>337</v>
      </c>
      <c r="S28" s="149">
        <f>'G-4'!M13</f>
        <v>303.5</v>
      </c>
      <c r="T28" s="149">
        <f>'G-4'!M14</f>
        <v>268.5</v>
      </c>
      <c r="U28" s="149">
        <f>'G-4'!M15</f>
        <v>283.5</v>
      </c>
      <c r="V28" s="149">
        <f>'G-4'!M16</f>
        <v>241.5</v>
      </c>
      <c r="W28" s="149">
        <f>'G-4'!M17</f>
        <v>212</v>
      </c>
      <c r="X28" s="149">
        <f>'G-4'!M18</f>
        <v>200.5</v>
      </c>
      <c r="Y28" s="149">
        <f>'G-4'!M19</f>
        <v>268</v>
      </c>
      <c r="Z28" s="149">
        <f>'G-4'!M20</f>
        <v>306</v>
      </c>
      <c r="AA28" s="149">
        <f>'G-4'!M21</f>
        <v>267.5</v>
      </c>
      <c r="AB28" s="149">
        <f>'G-4'!M22</f>
        <v>296</v>
      </c>
      <c r="AC28" s="150"/>
      <c r="AD28" s="149">
        <f>'G-4'!T10</f>
        <v>312.5</v>
      </c>
      <c r="AE28" s="149">
        <f>'G-4'!T11</f>
        <v>297.5</v>
      </c>
      <c r="AF28" s="149">
        <f>'G-4'!T12</f>
        <v>311.5</v>
      </c>
      <c r="AG28" s="149">
        <f>'G-4'!T13</f>
        <v>302</v>
      </c>
      <c r="AH28" s="149">
        <f>'G-4'!T14</f>
        <v>264.5</v>
      </c>
      <c r="AI28" s="149">
        <f>'G-4'!T15</f>
        <v>288.5</v>
      </c>
      <c r="AJ28" s="149">
        <f>'G-4'!T16</f>
        <v>255</v>
      </c>
      <c r="AK28" s="149">
        <f>'G-4'!T17</f>
        <v>285.5</v>
      </c>
      <c r="AL28" s="149">
        <f>'G-4'!T18</f>
        <v>305</v>
      </c>
      <c r="AM28" s="149">
        <f>'G-4'!T19</f>
        <v>242</v>
      </c>
      <c r="AN28" s="149">
        <f>'G-4'!T20</f>
        <v>244.5</v>
      </c>
      <c r="AO28" s="149">
        <f>'G-4'!T21</f>
        <v>265.5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1103.5</v>
      </c>
      <c r="F29" s="149">
        <f t="shared" ref="F29:K29" si="24">C28+D28+E28+F28</f>
        <v>1115</v>
      </c>
      <c r="G29" s="149">
        <f t="shared" si="24"/>
        <v>1106</v>
      </c>
      <c r="H29" s="149">
        <f t="shared" si="24"/>
        <v>1114.5</v>
      </c>
      <c r="I29" s="149">
        <f t="shared" si="24"/>
        <v>1099</v>
      </c>
      <c r="J29" s="149">
        <f t="shared" si="24"/>
        <v>1110</v>
      </c>
      <c r="K29" s="149">
        <f t="shared" si="24"/>
        <v>1064</v>
      </c>
      <c r="L29" s="150"/>
      <c r="M29" s="149"/>
      <c r="N29" s="149"/>
      <c r="O29" s="149"/>
      <c r="P29" s="149">
        <f>M28+N28+O28+P28</f>
        <v>1043</v>
      </c>
      <c r="Q29" s="149">
        <f t="shared" ref="Q29:AB29" si="25">N28+O28+P28+Q28</f>
        <v>1107</v>
      </c>
      <c r="R29" s="149">
        <f t="shared" si="25"/>
        <v>1175</v>
      </c>
      <c r="S29" s="149">
        <f t="shared" si="25"/>
        <v>1196</v>
      </c>
      <c r="T29" s="149">
        <f t="shared" si="25"/>
        <v>1231</v>
      </c>
      <c r="U29" s="149">
        <f t="shared" si="25"/>
        <v>1192.5</v>
      </c>
      <c r="V29" s="149">
        <f t="shared" si="25"/>
        <v>1097</v>
      </c>
      <c r="W29" s="149">
        <f t="shared" si="25"/>
        <v>1005.5</v>
      </c>
      <c r="X29" s="149">
        <f t="shared" si="25"/>
        <v>937.5</v>
      </c>
      <c r="Y29" s="149">
        <f t="shared" si="25"/>
        <v>922</v>
      </c>
      <c r="Z29" s="149">
        <f t="shared" si="25"/>
        <v>986.5</v>
      </c>
      <c r="AA29" s="149">
        <f t="shared" si="25"/>
        <v>1042</v>
      </c>
      <c r="AB29" s="149">
        <f t="shared" si="25"/>
        <v>1137.5</v>
      </c>
      <c r="AC29" s="150"/>
      <c r="AD29" s="149"/>
      <c r="AE29" s="149"/>
      <c r="AF29" s="149"/>
      <c r="AG29" s="149">
        <f>AD28+AE28+AF28+AG28</f>
        <v>1223.5</v>
      </c>
      <c r="AH29" s="149">
        <f t="shared" ref="AH29:AO29" si="26">AE28+AF28+AG28+AH28</f>
        <v>1175.5</v>
      </c>
      <c r="AI29" s="149">
        <f t="shared" si="26"/>
        <v>1166.5</v>
      </c>
      <c r="AJ29" s="149">
        <f t="shared" si="26"/>
        <v>1110</v>
      </c>
      <c r="AK29" s="149">
        <f t="shared" si="26"/>
        <v>1093.5</v>
      </c>
      <c r="AL29" s="149">
        <f t="shared" si="26"/>
        <v>1134</v>
      </c>
      <c r="AM29" s="149">
        <f t="shared" si="26"/>
        <v>1087.5</v>
      </c>
      <c r="AN29" s="149">
        <f t="shared" si="26"/>
        <v>1077</v>
      </c>
      <c r="AO29" s="149">
        <f t="shared" si="26"/>
        <v>1057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0.79566854990583802</v>
      </c>
      <c r="H30" s="152"/>
      <c r="I30" s="152" t="s">
        <v>110</v>
      </c>
      <c r="J30" s="153">
        <f>DIRECCIONALIDAD!J39/100</f>
        <v>0.20433145009416193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0.84205856255545697</v>
      </c>
      <c r="V30" s="152"/>
      <c r="W30" s="152"/>
      <c r="X30" s="152"/>
      <c r="Y30" s="152" t="s">
        <v>110</v>
      </c>
      <c r="Z30" s="153">
        <f>DIRECCIONALIDAD!J42/100</f>
        <v>0.15794143744454303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0.80294117647058827</v>
      </c>
      <c r="AL30" s="152"/>
      <c r="AM30" s="152"/>
      <c r="AN30" s="152" t="s">
        <v>110</v>
      </c>
      <c r="AO30" s="155">
        <f>DIRECCIONALIDAD!J45/100</f>
        <v>0.19705882352941179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148</v>
      </c>
      <c r="B31" s="159">
        <f>MAX(B29:K29)</f>
        <v>1115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887.17043314500938</v>
      </c>
      <c r="H31" s="152"/>
      <c r="I31" s="152" t="s">
        <v>110</v>
      </c>
      <c r="J31" s="160">
        <f>+B31*J30</f>
        <v>227.82956685499056</v>
      </c>
      <c r="K31" s="154"/>
      <c r="L31" s="148"/>
      <c r="M31" s="159">
        <f>MAX(M29:AB29)</f>
        <v>1231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1036.5740905057676</v>
      </c>
      <c r="V31" s="152"/>
      <c r="W31" s="152"/>
      <c r="X31" s="152"/>
      <c r="Y31" s="152" t="s">
        <v>110</v>
      </c>
      <c r="Z31" s="161">
        <f>+M31*Z30</f>
        <v>194.42590949423249</v>
      </c>
      <c r="AA31" s="152"/>
      <c r="AB31" s="154"/>
      <c r="AC31" s="148"/>
      <c r="AD31" s="159">
        <f>MAX(AD29:AO29)</f>
        <v>1223.5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982.3985294117648</v>
      </c>
      <c r="AL31" s="152"/>
      <c r="AM31" s="152"/>
      <c r="AN31" s="152" t="s">
        <v>110</v>
      </c>
      <c r="AO31" s="162">
        <f>+AD31*AO30</f>
        <v>241.10147058823532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560.5</v>
      </c>
      <c r="C33" s="149">
        <f t="shared" ref="C33:K33" si="27">C13+C18+C23+C28</f>
        <v>615</v>
      </c>
      <c r="D33" s="149">
        <f t="shared" si="27"/>
        <v>631.5</v>
      </c>
      <c r="E33" s="149">
        <f t="shared" si="27"/>
        <v>632.5</v>
      </c>
      <c r="F33" s="149">
        <f t="shared" si="27"/>
        <v>568.5</v>
      </c>
      <c r="G33" s="149">
        <f t="shared" si="27"/>
        <v>571.5</v>
      </c>
      <c r="H33" s="149">
        <f t="shared" si="27"/>
        <v>553</v>
      </c>
      <c r="I33" s="149">
        <f t="shared" si="27"/>
        <v>544</v>
      </c>
      <c r="J33" s="149">
        <f t="shared" si="27"/>
        <v>556.5</v>
      </c>
      <c r="K33" s="149">
        <f t="shared" si="27"/>
        <v>499</v>
      </c>
      <c r="L33" s="150"/>
      <c r="M33" s="149">
        <f>M13+M18+M23+M28</f>
        <v>539.5</v>
      </c>
      <c r="N33" s="149">
        <f t="shared" ref="N33:AB33" si="28">N13+N18+N23+N28</f>
        <v>562</v>
      </c>
      <c r="O33" s="149">
        <f t="shared" si="28"/>
        <v>590</v>
      </c>
      <c r="P33" s="149">
        <f t="shared" si="28"/>
        <v>490.5</v>
      </c>
      <c r="Q33" s="149">
        <f t="shared" si="28"/>
        <v>605.5</v>
      </c>
      <c r="R33" s="149">
        <f t="shared" si="28"/>
        <v>642</v>
      </c>
      <c r="S33" s="149">
        <f t="shared" si="28"/>
        <v>598.5</v>
      </c>
      <c r="T33" s="149">
        <f t="shared" si="28"/>
        <v>537.5</v>
      </c>
      <c r="U33" s="149">
        <f t="shared" si="28"/>
        <v>566</v>
      </c>
      <c r="V33" s="149">
        <f t="shared" si="28"/>
        <v>537.5</v>
      </c>
      <c r="W33" s="149">
        <f t="shared" si="28"/>
        <v>469.5</v>
      </c>
      <c r="X33" s="149">
        <f t="shared" si="28"/>
        <v>477.5</v>
      </c>
      <c r="Y33" s="149">
        <f t="shared" si="28"/>
        <v>591</v>
      </c>
      <c r="Z33" s="149">
        <f t="shared" si="28"/>
        <v>619.5</v>
      </c>
      <c r="AA33" s="149">
        <f t="shared" si="28"/>
        <v>594.5</v>
      </c>
      <c r="AB33" s="149">
        <f t="shared" si="28"/>
        <v>600</v>
      </c>
      <c r="AC33" s="150"/>
      <c r="AD33" s="149">
        <f>AD13+AD18+AD23+AD28</f>
        <v>601</v>
      </c>
      <c r="AE33" s="149">
        <f t="shared" ref="AE33:AO33" si="29">AE13+AE18+AE23+AE28</f>
        <v>597.5</v>
      </c>
      <c r="AF33" s="149">
        <f t="shared" si="29"/>
        <v>591.5</v>
      </c>
      <c r="AG33" s="149">
        <f t="shared" si="29"/>
        <v>569</v>
      </c>
      <c r="AH33" s="149">
        <f t="shared" si="29"/>
        <v>541</v>
      </c>
      <c r="AI33" s="149">
        <f t="shared" si="29"/>
        <v>537</v>
      </c>
      <c r="AJ33" s="149">
        <f t="shared" si="29"/>
        <v>529.5</v>
      </c>
      <c r="AK33" s="149">
        <f t="shared" si="29"/>
        <v>572</v>
      </c>
      <c r="AL33" s="149">
        <f t="shared" si="29"/>
        <v>603</v>
      </c>
      <c r="AM33" s="149">
        <f t="shared" si="29"/>
        <v>505</v>
      </c>
      <c r="AN33" s="149">
        <f t="shared" si="29"/>
        <v>483.5</v>
      </c>
      <c r="AO33" s="149">
        <f t="shared" si="29"/>
        <v>501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2439.5</v>
      </c>
      <c r="F34" s="149">
        <f t="shared" ref="F34:K34" si="30">C33+D33+E33+F33</f>
        <v>2447.5</v>
      </c>
      <c r="G34" s="149">
        <f t="shared" si="30"/>
        <v>2404</v>
      </c>
      <c r="H34" s="149">
        <f t="shared" si="30"/>
        <v>2325.5</v>
      </c>
      <c r="I34" s="149">
        <f t="shared" si="30"/>
        <v>2237</v>
      </c>
      <c r="J34" s="149">
        <f t="shared" si="30"/>
        <v>2225</v>
      </c>
      <c r="K34" s="149">
        <f t="shared" si="30"/>
        <v>2152.5</v>
      </c>
      <c r="L34" s="150"/>
      <c r="M34" s="149"/>
      <c r="N34" s="149"/>
      <c r="O34" s="149"/>
      <c r="P34" s="149">
        <f>M33+N33+O33+P33</f>
        <v>2182</v>
      </c>
      <c r="Q34" s="149">
        <f t="shared" ref="Q34:AB34" si="31">N33+O33+P33+Q33</f>
        <v>2248</v>
      </c>
      <c r="R34" s="149">
        <f t="shared" si="31"/>
        <v>2328</v>
      </c>
      <c r="S34" s="149">
        <f t="shared" si="31"/>
        <v>2336.5</v>
      </c>
      <c r="T34" s="149">
        <f t="shared" si="31"/>
        <v>2383.5</v>
      </c>
      <c r="U34" s="149">
        <f t="shared" si="31"/>
        <v>2344</v>
      </c>
      <c r="V34" s="149">
        <f t="shared" si="31"/>
        <v>2239.5</v>
      </c>
      <c r="W34" s="149">
        <f t="shared" si="31"/>
        <v>2110.5</v>
      </c>
      <c r="X34" s="149">
        <f t="shared" si="31"/>
        <v>2050.5</v>
      </c>
      <c r="Y34" s="149">
        <f t="shared" si="31"/>
        <v>2075.5</v>
      </c>
      <c r="Z34" s="149">
        <f t="shared" si="31"/>
        <v>2157.5</v>
      </c>
      <c r="AA34" s="149">
        <f t="shared" si="31"/>
        <v>2282.5</v>
      </c>
      <c r="AB34" s="149">
        <f t="shared" si="31"/>
        <v>2405</v>
      </c>
      <c r="AC34" s="150"/>
      <c r="AD34" s="149"/>
      <c r="AE34" s="149"/>
      <c r="AF34" s="149"/>
      <c r="AG34" s="149">
        <f>AD33+AE33+AF33+AG33</f>
        <v>2359</v>
      </c>
      <c r="AH34" s="149">
        <f t="shared" ref="AH34:AO34" si="32">AE33+AF33+AG33+AH33</f>
        <v>2299</v>
      </c>
      <c r="AI34" s="149">
        <f t="shared" si="32"/>
        <v>2238.5</v>
      </c>
      <c r="AJ34" s="149">
        <f t="shared" si="32"/>
        <v>2176.5</v>
      </c>
      <c r="AK34" s="149">
        <f t="shared" si="32"/>
        <v>2179.5</v>
      </c>
      <c r="AL34" s="149">
        <f t="shared" si="32"/>
        <v>2241.5</v>
      </c>
      <c r="AM34" s="149">
        <f t="shared" si="32"/>
        <v>2209.5</v>
      </c>
      <c r="AN34" s="149">
        <f t="shared" si="32"/>
        <v>2163.5</v>
      </c>
      <c r="AO34" s="149">
        <f t="shared" si="32"/>
        <v>2092.5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2014-07-21T21:41:32Z</cp:lastPrinted>
  <dcterms:created xsi:type="dcterms:W3CDTF">1998-04-02T13:38:56Z</dcterms:created>
  <dcterms:modified xsi:type="dcterms:W3CDTF">2016-03-08T15:57:24Z</dcterms:modified>
</cp:coreProperties>
</file>